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Štefanovce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574" sheetId="3" r:id="rId3"/>
    <sheet name="Rekap 14574" sheetId="4" r:id="rId4"/>
    <sheet name="SO 14574" sheetId="5" r:id="rId5"/>
  </sheets>
  <definedNames>
    <definedName name="_xlnm.Print_Titles" localSheetId="3">'Rekap 14574'!$9:$9</definedName>
    <definedName name="_xlnm.Print_Titles" localSheetId="4">'SO 14574'!$8:$8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  <c r="E16" i="2"/>
  <c r="F8" i="1"/>
  <c r="J16" i="2" s="1"/>
  <c r="D8" i="1"/>
  <c r="J18" i="2" s="1"/>
  <c r="E7" i="1"/>
  <c r="E8" i="1" s="1"/>
  <c r="J17" i="2" s="1"/>
  <c r="J17" i="3"/>
  <c r="K7" i="1"/>
  <c r="I30" i="3"/>
  <c r="J30" i="3" s="1"/>
  <c r="Z137" i="5"/>
  <c r="E30" i="4"/>
  <c r="V134" i="5"/>
  <c r="V136" i="5" s="1"/>
  <c r="F31" i="4" s="1"/>
  <c r="S134" i="5"/>
  <c r="F30" i="4" s="1"/>
  <c r="M134" i="5"/>
  <c r="M136" i="5" s="1"/>
  <c r="C31" i="4" s="1"/>
  <c r="E18" i="3" s="1"/>
  <c r="K133" i="5"/>
  <c r="J133" i="5"/>
  <c r="L133" i="5"/>
  <c r="I133" i="5"/>
  <c r="K132" i="5"/>
  <c r="J132" i="5"/>
  <c r="L132" i="5"/>
  <c r="L134" i="5" s="1"/>
  <c r="B30" i="4" s="1"/>
  <c r="I132" i="5"/>
  <c r="P126" i="5"/>
  <c r="E26" i="4" s="1"/>
  <c r="H126" i="5"/>
  <c r="M126" i="5"/>
  <c r="C26" i="4" s="1"/>
  <c r="K125" i="5"/>
  <c r="J125" i="5"/>
  <c r="L125" i="5"/>
  <c r="I125" i="5"/>
  <c r="K124" i="5"/>
  <c r="J124" i="5"/>
  <c r="L124" i="5"/>
  <c r="I124" i="5"/>
  <c r="K123" i="5"/>
  <c r="J123" i="5"/>
  <c r="S123" i="5"/>
  <c r="L123" i="5"/>
  <c r="I123" i="5"/>
  <c r="K122" i="5"/>
  <c r="J122" i="5"/>
  <c r="S122" i="5"/>
  <c r="L122" i="5"/>
  <c r="I122" i="5"/>
  <c r="K121" i="5"/>
  <c r="J121" i="5"/>
  <c r="S121" i="5"/>
  <c r="L121" i="5"/>
  <c r="I121" i="5"/>
  <c r="K120" i="5"/>
  <c r="J120" i="5"/>
  <c r="S120" i="5"/>
  <c r="S126" i="5" s="1"/>
  <c r="F26" i="4" s="1"/>
  <c r="L120" i="5"/>
  <c r="I120" i="5"/>
  <c r="I126" i="5" s="1"/>
  <c r="D26" i="4" s="1"/>
  <c r="E25" i="4"/>
  <c r="C25" i="4"/>
  <c r="P117" i="5"/>
  <c r="H117" i="5"/>
  <c r="M117" i="5"/>
  <c r="K116" i="5"/>
  <c r="J116" i="5"/>
  <c r="L116" i="5"/>
  <c r="I116" i="5"/>
  <c r="K115" i="5"/>
  <c r="J115" i="5"/>
  <c r="L115" i="5"/>
  <c r="L117" i="5" s="1"/>
  <c r="B25" i="4" s="1"/>
  <c r="I115" i="5"/>
  <c r="K114" i="5"/>
  <c r="J114" i="5"/>
  <c r="S114" i="5"/>
  <c r="S117" i="5" s="1"/>
  <c r="F25" i="4" s="1"/>
  <c r="L114" i="5"/>
  <c r="I114" i="5"/>
  <c r="I117" i="5" s="1"/>
  <c r="D25" i="4" s="1"/>
  <c r="E24" i="4"/>
  <c r="C24" i="4"/>
  <c r="P111" i="5"/>
  <c r="H111" i="5"/>
  <c r="M111" i="5"/>
  <c r="K110" i="5"/>
  <c r="J110" i="5"/>
  <c r="L110" i="5"/>
  <c r="I110" i="5"/>
  <c r="K109" i="5"/>
  <c r="J109" i="5"/>
  <c r="L109" i="5"/>
  <c r="I109" i="5"/>
  <c r="K108" i="5"/>
  <c r="J108" i="5"/>
  <c r="L108" i="5"/>
  <c r="I108" i="5"/>
  <c r="K107" i="5"/>
  <c r="J107" i="5"/>
  <c r="L107" i="5"/>
  <c r="L111" i="5" s="1"/>
  <c r="B24" i="4" s="1"/>
  <c r="I107" i="5"/>
  <c r="K106" i="5"/>
  <c r="J106" i="5"/>
  <c r="S106" i="5"/>
  <c r="S111" i="5" s="1"/>
  <c r="F24" i="4" s="1"/>
  <c r="L106" i="5"/>
  <c r="I106" i="5"/>
  <c r="I111" i="5" s="1"/>
  <c r="D24" i="4" s="1"/>
  <c r="E23" i="4"/>
  <c r="C23" i="4"/>
  <c r="P103" i="5"/>
  <c r="H103" i="5"/>
  <c r="M103" i="5"/>
  <c r="K102" i="5"/>
  <c r="J102" i="5"/>
  <c r="L102" i="5"/>
  <c r="I102" i="5"/>
  <c r="K101" i="5"/>
  <c r="J101" i="5"/>
  <c r="L101" i="5"/>
  <c r="I101" i="5"/>
  <c r="K100" i="5"/>
  <c r="J100" i="5"/>
  <c r="L100" i="5"/>
  <c r="I100" i="5"/>
  <c r="K99" i="5"/>
  <c r="J99" i="5"/>
  <c r="S99" i="5"/>
  <c r="S103" i="5" s="1"/>
  <c r="F23" i="4" s="1"/>
  <c r="L99" i="5"/>
  <c r="I99" i="5"/>
  <c r="K98" i="5"/>
  <c r="J98" i="5"/>
  <c r="S98" i="5"/>
  <c r="L98" i="5"/>
  <c r="L103" i="5" s="1"/>
  <c r="B23" i="4" s="1"/>
  <c r="I98" i="5"/>
  <c r="P95" i="5"/>
  <c r="E22" i="4" s="1"/>
  <c r="H95" i="5"/>
  <c r="M95" i="5"/>
  <c r="C22" i="4" s="1"/>
  <c r="K94" i="5"/>
  <c r="J94" i="5"/>
  <c r="L94" i="5"/>
  <c r="I94" i="5"/>
  <c r="I95" i="5" s="1"/>
  <c r="D22" i="4" s="1"/>
  <c r="K93" i="5"/>
  <c r="J93" i="5"/>
  <c r="S93" i="5"/>
  <c r="S95" i="5" s="1"/>
  <c r="F22" i="4" s="1"/>
  <c r="L93" i="5"/>
  <c r="L95" i="5" s="1"/>
  <c r="B22" i="4" s="1"/>
  <c r="I93" i="5"/>
  <c r="P90" i="5"/>
  <c r="E21" i="4" s="1"/>
  <c r="H90" i="5"/>
  <c r="M90" i="5"/>
  <c r="C21" i="4" s="1"/>
  <c r="K89" i="5"/>
  <c r="J89" i="5"/>
  <c r="L89" i="5"/>
  <c r="I89" i="5"/>
  <c r="K88" i="5"/>
  <c r="J88" i="5"/>
  <c r="L88" i="5"/>
  <c r="I88" i="5"/>
  <c r="K87" i="5"/>
  <c r="J87" i="5"/>
  <c r="L87" i="5"/>
  <c r="I87" i="5"/>
  <c r="K86" i="5"/>
  <c r="J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I80" i="5"/>
  <c r="I90" i="5" s="1"/>
  <c r="D21" i="4" s="1"/>
  <c r="K79" i="5"/>
  <c r="J79" i="5"/>
  <c r="S79" i="5"/>
  <c r="S90" i="5" s="1"/>
  <c r="F21" i="4" s="1"/>
  <c r="L79" i="5"/>
  <c r="I79" i="5"/>
  <c r="K78" i="5"/>
  <c r="J78" i="5"/>
  <c r="L78" i="5"/>
  <c r="L90" i="5" s="1"/>
  <c r="B21" i="4" s="1"/>
  <c r="I78" i="5"/>
  <c r="P75" i="5"/>
  <c r="P128" i="5" s="1"/>
  <c r="E27" i="4" s="1"/>
  <c r="H75" i="5"/>
  <c r="M75" i="5"/>
  <c r="C20" i="4" s="1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L65" i="5"/>
  <c r="I65" i="5"/>
  <c r="K64" i="5"/>
  <c r="J64" i="5"/>
  <c r="L64" i="5"/>
  <c r="I64" i="5"/>
  <c r="K63" i="5"/>
  <c r="J63" i="5"/>
  <c r="S63" i="5"/>
  <c r="L63" i="5"/>
  <c r="I63" i="5"/>
  <c r="K62" i="5"/>
  <c r="J62" i="5"/>
  <c r="S62" i="5"/>
  <c r="L62" i="5"/>
  <c r="I62" i="5"/>
  <c r="K61" i="5"/>
  <c r="J61" i="5"/>
  <c r="S61" i="5"/>
  <c r="L61" i="5"/>
  <c r="I61" i="5"/>
  <c r="K60" i="5"/>
  <c r="J60" i="5"/>
  <c r="L60" i="5"/>
  <c r="I60" i="5"/>
  <c r="K59" i="5"/>
  <c r="J59" i="5"/>
  <c r="S59" i="5"/>
  <c r="S75" i="5" s="1"/>
  <c r="F20" i="4" s="1"/>
  <c r="L59" i="5"/>
  <c r="I59" i="5"/>
  <c r="F16" i="4"/>
  <c r="S53" i="5"/>
  <c r="P53" i="5"/>
  <c r="E16" i="4" s="1"/>
  <c r="H53" i="5"/>
  <c r="M53" i="5"/>
  <c r="C16" i="4" s="1"/>
  <c r="K52" i="5"/>
  <c r="J52" i="5"/>
  <c r="L52" i="5"/>
  <c r="L53" i="5" s="1"/>
  <c r="B16" i="4" s="1"/>
  <c r="I52" i="5"/>
  <c r="I53" i="5" s="1"/>
  <c r="D16" i="4" s="1"/>
  <c r="E15" i="4"/>
  <c r="C15" i="4"/>
  <c r="P49" i="5"/>
  <c r="H49" i="5"/>
  <c r="M49" i="5"/>
  <c r="K48" i="5"/>
  <c r="J48" i="5"/>
  <c r="L48" i="5"/>
  <c r="I48" i="5"/>
  <c r="K47" i="5"/>
  <c r="J47" i="5"/>
  <c r="L47" i="5"/>
  <c r="I47" i="5"/>
  <c r="K46" i="5"/>
  <c r="J46" i="5"/>
  <c r="S46" i="5"/>
  <c r="L46" i="5"/>
  <c r="I46" i="5"/>
  <c r="K45" i="5"/>
  <c r="J45" i="5"/>
  <c r="S45" i="5"/>
  <c r="L45" i="5"/>
  <c r="I45" i="5"/>
  <c r="K44" i="5"/>
  <c r="J44" i="5"/>
  <c r="L44" i="5"/>
  <c r="I44" i="5"/>
  <c r="K43" i="5"/>
  <c r="J43" i="5"/>
  <c r="L43" i="5"/>
  <c r="I43" i="5"/>
  <c r="K42" i="5"/>
  <c r="J42" i="5"/>
  <c r="S42" i="5"/>
  <c r="S49" i="5" s="1"/>
  <c r="F15" i="4" s="1"/>
  <c r="L42" i="5"/>
  <c r="I42" i="5"/>
  <c r="E14" i="4"/>
  <c r="C14" i="4"/>
  <c r="P39" i="5"/>
  <c r="H39" i="5"/>
  <c r="M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S34" i="5"/>
  <c r="S39" i="5" s="1"/>
  <c r="F14" i="4" s="1"/>
  <c r="L34" i="5"/>
  <c r="I34" i="5"/>
  <c r="E13" i="4"/>
  <c r="C13" i="4"/>
  <c r="P31" i="5"/>
  <c r="H31" i="5"/>
  <c r="M31" i="5"/>
  <c r="K30" i="5"/>
  <c r="J30" i="5"/>
  <c r="S30" i="5"/>
  <c r="S31" i="5" s="1"/>
  <c r="F13" i="4" s="1"/>
  <c r="L30" i="5"/>
  <c r="I30" i="5"/>
  <c r="K29" i="5"/>
  <c r="J29" i="5"/>
  <c r="S29" i="5"/>
  <c r="L29" i="5"/>
  <c r="I29" i="5"/>
  <c r="I31" i="5" s="1"/>
  <c r="D13" i="4" s="1"/>
  <c r="P26" i="5"/>
  <c r="E12" i="4" s="1"/>
  <c r="H26" i="5"/>
  <c r="M26" i="5"/>
  <c r="C12" i="4" s="1"/>
  <c r="K25" i="5"/>
  <c r="J25" i="5"/>
  <c r="S25" i="5"/>
  <c r="L25" i="5"/>
  <c r="I25" i="5"/>
  <c r="K24" i="5"/>
  <c r="J24" i="5"/>
  <c r="S24" i="5"/>
  <c r="L24" i="5"/>
  <c r="I24" i="5"/>
  <c r="K23" i="5"/>
  <c r="J23" i="5"/>
  <c r="S23" i="5"/>
  <c r="S26" i="5" s="1"/>
  <c r="F12" i="4" s="1"/>
  <c r="L23" i="5"/>
  <c r="I23" i="5"/>
  <c r="F11" i="4"/>
  <c r="S20" i="5"/>
  <c r="P20" i="5"/>
  <c r="P55" i="5" s="1"/>
  <c r="E17" i="4" s="1"/>
  <c r="H20" i="5"/>
  <c r="M20" i="5"/>
  <c r="C11" i="4" s="1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37" i="5" s="1"/>
  <c r="J11" i="5"/>
  <c r="L11" i="5"/>
  <c r="I11" i="5"/>
  <c r="J20" i="3"/>
  <c r="L26" i="5" l="1"/>
  <c r="B12" i="4" s="1"/>
  <c r="I26" i="5"/>
  <c r="D12" i="4" s="1"/>
  <c r="L31" i="5"/>
  <c r="B13" i="4" s="1"/>
  <c r="I39" i="5"/>
  <c r="D14" i="4" s="1"/>
  <c r="L39" i="5"/>
  <c r="B14" i="4" s="1"/>
  <c r="I49" i="5"/>
  <c r="D15" i="4" s="1"/>
  <c r="L49" i="5"/>
  <c r="B15" i="4" s="1"/>
  <c r="I103" i="5"/>
  <c r="D23" i="4" s="1"/>
  <c r="L126" i="5"/>
  <c r="B26" i="4" s="1"/>
  <c r="J20" i="2"/>
  <c r="H55" i="5"/>
  <c r="M55" i="5"/>
  <c r="C17" i="4" s="1"/>
  <c r="S55" i="5"/>
  <c r="F17" i="4" s="1"/>
  <c r="I75" i="5"/>
  <c r="D20" i="4" s="1"/>
  <c r="H128" i="5"/>
  <c r="M128" i="5"/>
  <c r="C27" i="4" s="1"/>
  <c r="E17" i="3" s="1"/>
  <c r="S128" i="5"/>
  <c r="F27" i="4" s="1"/>
  <c r="I134" i="5"/>
  <c r="D30" i="4" s="1"/>
  <c r="C30" i="4"/>
  <c r="L136" i="5"/>
  <c r="B31" i="4" s="1"/>
  <c r="D18" i="3" s="1"/>
  <c r="D18" i="2" s="1"/>
  <c r="S136" i="5"/>
  <c r="E31" i="4" s="1"/>
  <c r="H137" i="5"/>
  <c r="M137" i="5"/>
  <c r="C33" i="4" s="1"/>
  <c r="V137" i="5"/>
  <c r="F33" i="4" s="1"/>
  <c r="I20" i="5"/>
  <c r="D11" i="4" s="1"/>
  <c r="L20" i="5"/>
  <c r="B11" i="4" s="1"/>
  <c r="E11" i="4"/>
  <c r="I55" i="5"/>
  <c r="D17" i="4" s="1"/>
  <c r="F16" i="3" s="1"/>
  <c r="F16" i="2" s="1"/>
  <c r="L75" i="5"/>
  <c r="B20" i="4" s="1"/>
  <c r="E20" i="4"/>
  <c r="H136" i="5"/>
  <c r="E16" i="3"/>
  <c r="I136" i="5" l="1"/>
  <c r="D31" i="4" s="1"/>
  <c r="F18" i="3" s="1"/>
  <c r="F18" i="2" s="1"/>
  <c r="L55" i="5"/>
  <c r="B17" i="4" s="1"/>
  <c r="D16" i="3" s="1"/>
  <c r="D16" i="2" s="1"/>
  <c r="L128" i="5"/>
  <c r="B27" i="4" s="1"/>
  <c r="D17" i="3" s="1"/>
  <c r="D17" i="2" s="1"/>
  <c r="S137" i="5"/>
  <c r="E33" i="4" s="1"/>
  <c r="I128" i="5"/>
  <c r="D27" i="4" s="1"/>
  <c r="F17" i="3" s="1"/>
  <c r="F17" i="2" s="1"/>
  <c r="F20" i="2" s="1"/>
  <c r="J24" i="3" l="1"/>
  <c r="J24" i="2" s="1"/>
  <c r="F20" i="3"/>
  <c r="F23" i="3"/>
  <c r="F23" i="2" s="1"/>
  <c r="J23" i="3"/>
  <c r="J23" i="2" s="1"/>
  <c r="F22" i="3"/>
  <c r="F22" i="2" s="1"/>
  <c r="L137" i="5"/>
  <c r="B33" i="4" s="1"/>
  <c r="J22" i="3"/>
  <c r="J22" i="2" s="1"/>
  <c r="I137" i="5"/>
  <c r="F24" i="3"/>
  <c r="F24" i="2" s="1"/>
  <c r="D33" i="4" l="1"/>
  <c r="B7" i="1"/>
  <c r="J26" i="2"/>
  <c r="J28" i="2" s="1"/>
  <c r="J26" i="3"/>
  <c r="J28" i="3" l="1"/>
  <c r="C7" i="1"/>
  <c r="C8" i="1" s="1"/>
  <c r="B8" i="1"/>
  <c r="G7" i="1"/>
  <c r="G8" i="1" s="1"/>
  <c r="I29" i="3"/>
  <c r="J29" i="3" s="1"/>
  <c r="J31" i="3" s="1"/>
  <c r="B9" i="1" l="1"/>
  <c r="B10" i="1"/>
  <c r="I30" i="2" l="1"/>
  <c r="J30" i="2" s="1"/>
  <c r="G10" i="1"/>
  <c r="G11" i="1" s="1"/>
  <c r="G9" i="1"/>
  <c r="I29" i="2"/>
  <c r="J29" i="2" s="1"/>
  <c r="J31" i="2" l="1"/>
</calcChain>
</file>

<file path=xl/sharedStrings.xml><?xml version="1.0" encoding="utf-8"?>
<sst xmlns="http://schemas.openxmlformats.org/spreadsheetml/2006/main" count="534" uniqueCount="276">
  <si>
    <t>Rekapitulácia rozpočtu</t>
  </si>
  <si>
    <t>Stavba Prestavba autobusovej zástavky Štefanovce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</si>
  <si>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</si>
  <si>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</si>
  <si>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</si>
  <si>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</si>
  <si>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</si>
  <si>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</si>
  <si>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</si>
  <si>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</si>
  <si>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</si>
  <si>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</si>
  <si>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Hlavný objekt</t>
  </si>
  <si>
    <t>Krycí list rozpočtu</t>
  </si>
  <si>
    <t xml:space="preserve">Miesto:  </t>
  </si>
  <si>
    <t>Objekt Hlavný objekt</t>
  </si>
  <si>
    <t xml:space="preserve">Ks: </t>
  </si>
  <si>
    <t xml:space="preserve">Zákazka: </t>
  </si>
  <si>
    <t>Spracoval: Ing. Ján Halgaš</t>
  </si>
  <si>
    <t xml:space="preserve">Dňa </t>
  </si>
  <si>
    <t>29.01.2020</t>
  </si>
  <si>
    <t>Odberateľ: Obec Štefanovce</t>
  </si>
  <si>
    <t>Projektant: D. D. - ARCH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</si>
  <si>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</si>
  <si>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</si>
  <si>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</si>
  <si>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</si>
  <si>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</si>
  <si>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</si>
  <si>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</si>
  <si>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</si>
  <si>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</si>
  <si>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</si>
  <si>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</si>
  <si>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</si>
  <si>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</si>
  <si>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</si>
  <si>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</si>
  <si>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</si>
  <si>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</si>
  <si>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</si>
  <si>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</si>
  <si>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</si>
  <si>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</si>
  <si>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</si>
  <si>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</si>
  <si>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</si>
  <si>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</si>
  <si>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</si>
  <si>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</si>
  <si>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</si>
  <si>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</si>
  <si>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</si>
  <si>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</si>
  <si>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</si>
  <si>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</si>
  <si>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</si>
  <si>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</si>
  <si>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</si>
  <si>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</si>
  <si>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</si>
  <si>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</si>
  <si>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29.01.2020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</si>
  <si>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</si>
  <si>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</si>
  <si>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</si>
  <si>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</si>
  <si>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</si>
  <si>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</si>
  <si>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OSTATNÉ PRÁCE</t>
  </si>
  <si>
    <t>PRESUNY HMÔT</t>
  </si>
  <si>
    <t>Práce PSV</t>
  </si>
  <si>
    <t>KONŠTRUKCIE TESÁRSKE</t>
  </si>
  <si>
    <t>KONŠTRUKCIE KLAMPIARSKE</t>
  </si>
  <si>
    <t>KRYTINY TVRDÉ</t>
  </si>
  <si>
    <t>KONŠTRUKCIE STOLÁRSKE</t>
  </si>
  <si>
    <t>KOVOVÉ DOPLNKOVÉ KONŠTRUKCIE</t>
  </si>
  <si>
    <t>PODLAHY A OBKLADY KERAMICKÉ-OBKLADY</t>
  </si>
  <si>
    <t>NÁTERY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</si>
  <si>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</si>
  <si>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</si>
  <si>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</si>
  <si>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</si>
  <si>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</si>
  <si>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</si>
  <si>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</si>
  <si>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</si>
  <si>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</si>
  <si>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</si>
  <si>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</si>
  <si>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</si>
  <si>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</si>
  <si>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</si>
  <si>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Prestavba autobusovej zástavky Štefanovce</t>
  </si>
  <si>
    <t xml:space="preserve">  1/A 1</t>
  </si>
  <si>
    <t xml:space="preserve"> 131201101</t>
  </si>
  <si>
    <t xml:space="preserve">Výkop nezapaženej jamy v hornine 3, do 100 m3   </t>
  </si>
  <si>
    <t>m3</t>
  </si>
  <si>
    <t xml:space="preserve"> 132211101</t>
  </si>
  <si>
    <t xml:space="preserve">Hĺbenie rýh šírky do 600 mm v  hornine tr.3 súdržných - ručným náradím   </t>
  </si>
  <si>
    <t xml:space="preserve"> 133201101</t>
  </si>
  <si>
    <t xml:space="preserve">Výkop šachty zapaženej, hornina 3 do 100 m3   </t>
  </si>
  <si>
    <t xml:space="preserve"> 162201102</t>
  </si>
  <si>
    <t xml:space="preserve">Vodorovné premiestnenie výkopku z horniny 1-4 nad 20-50m   </t>
  </si>
  <si>
    <t xml:space="preserve"> 167101100</t>
  </si>
  <si>
    <t xml:space="preserve">Nakladanie výkopku tr.1-4 ručne   </t>
  </si>
  <si>
    <t xml:space="preserve"> 171201101</t>
  </si>
  <si>
    <t xml:space="preserve">Uloženie sypaniny do násypov s rozprestretím sypaniny vo vrstvách a s hrubým urovnaním nezhutnených   </t>
  </si>
  <si>
    <t xml:space="preserve"> 175101201</t>
  </si>
  <si>
    <t xml:space="preserve">Obsyp objektov sypaninou z vhodných hornín 1 až 4 bez prehodenia sypaniny   </t>
  </si>
  <si>
    <t>221/B 1</t>
  </si>
  <si>
    <t xml:space="preserve"> 113107131</t>
  </si>
  <si>
    <t xml:space="preserve">Odstránenie krytu v ploche do 200 m2 z betónu prostého, hr. vrstvy do 150 mm,  -0,22500t   </t>
  </si>
  <si>
    <t>m2</t>
  </si>
  <si>
    <t xml:space="preserve"> 113107142</t>
  </si>
  <si>
    <t xml:space="preserve">Odstránenie krytu asfaltového v ploche do 200 m2, hr. nad 50 do 100 mm,  -0,18100t   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</si>
  <si>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</si>
  <si>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</si>
  <si>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</si>
  <si>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274313521</t>
  </si>
  <si>
    <t xml:space="preserve">Betón základových pásov, prostý tr. C 12/15   </t>
  </si>
  <si>
    <t xml:space="preserve"> 275313521</t>
  </si>
  <si>
    <t xml:space="preserve">Betón základových pätiek, prostý tr. C 12/15   </t>
  </si>
  <si>
    <t xml:space="preserve"> 311271303</t>
  </si>
  <si>
    <t xml:space="preserve">Murivo nosné (m3) PREMAC alebo ekvivalent  50x30x25 s betónovou výplňou hr. 300 mm   </t>
  </si>
  <si>
    <t xml:space="preserve"> 311361825</t>
  </si>
  <si>
    <t xml:space="preserve">Výstuž pre murivo nosné PREMAC alebo ekvivalent s betónovou výplňou z ocele 10505   </t>
  </si>
  <si>
    <t>t</t>
  </si>
  <si>
    <t>221/A 1</t>
  </si>
  <si>
    <t xml:space="preserve"> 564762112</t>
  </si>
  <si>
    <t xml:space="preserve">Podklad alebo kryt z kameniva hrubého drveného veľ. 32-63 mm (vibr.štrk) po zhut.hr. 210 mm   </t>
  </si>
  <si>
    <t>R/RE</t>
  </si>
  <si>
    <t xml:space="preserve"> 573211108</t>
  </si>
  <si>
    <t xml:space="preserve">Postrek asfaltový spojovací bez posypu kamenivom z asfaltu cestného v množstve 0,50 kg/m2   </t>
  </si>
  <si>
    <t xml:space="preserve"> 577144111</t>
  </si>
  <si>
    <t xml:space="preserve">Asfaltový betón vrstva obrusná AC 8 O v pruhu š. do 3 m z nemodifik. asfaltu tr. II, po zhutnení hr. 50 mm   </t>
  </si>
  <si>
    <t xml:space="preserve"> 592460007700</t>
  </si>
  <si>
    <t xml:space="preserve">Dlažba betónová Low value PREMAC HAKA alebo ekvivalent 6N-normál škárová, rozmer 200x165x60 mm, sivá   </t>
  </si>
  <si>
    <t xml:space="preserve"> 596911141</t>
  </si>
  <si>
    <t xml:space="preserve">Kladenie betónovej zámkovej dlažby komunikácií pre peších hr. 60 mm pre peších do 50 m2 so zriadením lôžka z kameniva hr. 40 mm   </t>
  </si>
  <si>
    <t xml:space="preserve">  3/A 1</t>
  </si>
  <si>
    <t xml:space="preserve"> 941955001</t>
  </si>
  <si>
    <t xml:space="preserve">Lešenie ľahké pracovné pomocné, s výškou lešeňovej podlahy do 1,20 m   </t>
  </si>
  <si>
    <t xml:space="preserve"> 959941123</t>
  </si>
  <si>
    <t xml:space="preserve">Chemická kotva s kotevným svorníkom tesnená chemickou ampulkou do betónu, ŽB, kameňa, s vyvŕtaním otvoru M12/95/220 mm   </t>
  </si>
  <si>
    <t>ks</t>
  </si>
  <si>
    <t xml:space="preserve"> 959941131</t>
  </si>
  <si>
    <t xml:space="preserve">Chemická kotva s kotevným svorníkom tesnená chemickou ampulkou do betónu, ŽB, kameňa, s vyvŕtaním otvoru M16/20/165 mm   </t>
  </si>
  <si>
    <t xml:space="preserve"> 918101111</t>
  </si>
  <si>
    <t xml:space="preserve">Lôžko pod obrubníky, krajníky alebo obruby z dlažobných kociek z betónu prostého tr. C 12/15   </t>
  </si>
  <si>
    <t xml:space="preserve"> 919735112</t>
  </si>
  <si>
    <t xml:space="preserve">Rezanie existujúceho asfaltového krytu alebo podkladu hĺbky nad 50 do 100 mm   </t>
  </si>
  <si>
    <t>m</t>
  </si>
  <si>
    <t xml:space="preserve"> 592170001800</t>
  </si>
  <si>
    <t xml:space="preserve">Obrubník PREMAC alebo ekvivalent parkový, lxšxv 1000x50x200 mm, sivá   </t>
  </si>
  <si>
    <t xml:space="preserve"> 916561112</t>
  </si>
  <si>
    <t xml:space="preserve">Osadenie záhonového alebo parkového obrubníka betón., do lôžka z bet. pros. tr. C 16/20 s bočnou oporou   </t>
  </si>
  <si>
    <t xml:space="preserve"> 998011001</t>
  </si>
  <si>
    <t xml:space="preserve">Presun hmôt pre budovy  (801, 803, 812), zvislá konštr. z tehál, tvárnic, z kovu výšky do 6 m   </t>
  </si>
  <si>
    <t>762/A 1</t>
  </si>
  <si>
    <t xml:space="preserve"> 762311103</t>
  </si>
  <si>
    <t xml:space="preserve">Montáž kotevných želiez, príložiek, pätiek, ťahadiel, s pripojením k drevenej konštrukcii   </t>
  </si>
  <si>
    <t xml:space="preserve"> 762313112</t>
  </si>
  <si>
    <t xml:space="preserve">Montáž oceľových spojovacích prostriedkov - svorníkov, skrutiek dĺžky nad 150 do 300 mm   </t>
  </si>
  <si>
    <t xml:space="preserve"> 762332110</t>
  </si>
  <si>
    <t xml:space="preserve">Montáž viazaných konštrukcií krovov striech z reziva priemernej plochy do 120 cm2   </t>
  </si>
  <si>
    <t xml:space="preserve"> 762332120</t>
  </si>
  <si>
    <t xml:space="preserve">Montáž viazaných konštrukcií krovov striech z reziva priemernej plochy 120-224 cm2   </t>
  </si>
  <si>
    <t xml:space="preserve"> 762395000</t>
  </si>
  <si>
    <t xml:space="preserve">Spojovacie prostriedky pre viazané konštrukcie krovov, debnenie a laťovanie, nadstrešné konštr., spádové kliny - svorky, dosky, klince, pásová oceľ, vruty   </t>
  </si>
  <si>
    <t xml:space="preserve"> 998762202</t>
  </si>
  <si>
    <t xml:space="preserve">Presun hmôt pre konštrukcie tesárske v objektoch výšky do 12 m   </t>
  </si>
  <si>
    <t>%</t>
  </si>
  <si>
    <t xml:space="preserve"> 533810011101</t>
  </si>
  <si>
    <t xml:space="preserve">Kotva tyčová D 16 mm   </t>
  </si>
  <si>
    <t xml:space="preserve"> 5338100111321</t>
  </si>
  <si>
    <t xml:space="preserve">Spojovacia tyč D12,matica podložky   </t>
  </si>
  <si>
    <t xml:space="preserve"> 605110000500</t>
  </si>
  <si>
    <t xml:space="preserve">Dosky a fošne zo smreku neopracované neomietané akosť I hr. 24-32 mm, š. 170-240 mm   </t>
  </si>
  <si>
    <t xml:space="preserve"> 605120008000</t>
  </si>
  <si>
    <t xml:space="preserve">Hranol mäkke rezivo - omietané smrek   </t>
  </si>
  <si>
    <t xml:space="preserve"> 605330001400</t>
  </si>
  <si>
    <t xml:space="preserve">Laty zo smreku akosť I prierez do 25 cm2, dĺ. 2010-3000 mm   </t>
  </si>
  <si>
    <t xml:space="preserve"> 6056055424203,1</t>
  </si>
  <si>
    <t xml:space="preserve">Doska buková na lavicu   </t>
  </si>
  <si>
    <t xml:space="preserve"> 762341021</t>
  </si>
  <si>
    <t xml:space="preserve">Montáž debnenia odkvapov z dosiek pre všetky druhy striech   </t>
  </si>
  <si>
    <t xml:space="preserve"> 762341201</t>
  </si>
  <si>
    <t xml:space="preserve">Montáž latovania jednoduchých striech pre sklon do 60°   </t>
  </si>
  <si>
    <t xml:space="preserve"> 762341251</t>
  </si>
  <si>
    <t xml:space="preserve">Montáž kontralát pre sklon do 22°   </t>
  </si>
  <si>
    <t xml:space="preserve"> 762823113</t>
  </si>
  <si>
    <t xml:space="preserve">Montáž lavic z hraneného reziva   </t>
  </si>
  <si>
    <t>764/A 6</t>
  </si>
  <si>
    <t xml:space="preserve"> 764171231</t>
  </si>
  <si>
    <t xml:space="preserve">Krytina doplnky - záveterná lišta, sklon strechy do 30°   </t>
  </si>
  <si>
    <t xml:space="preserve"> 764171254</t>
  </si>
  <si>
    <t xml:space="preserve">Krytina doplnky - hrebene z hrebenáčov s vetracím pásom, sklon strechy do 30°   </t>
  </si>
  <si>
    <t xml:space="preserve"> 764751112</t>
  </si>
  <si>
    <t xml:space="preserve">Odpadová rúra kruhová D 100 mm   </t>
  </si>
  <si>
    <t xml:space="preserve"> 764751132</t>
  </si>
  <si>
    <t>Koleno odpadovej rúry D 100 mm Lindab Rainline Elite   alebo ekvivalent</t>
  </si>
  <si>
    <t xml:space="preserve"> 764751142</t>
  </si>
  <si>
    <t xml:space="preserve">Výtokové koleno potrubia D 100 mm   </t>
  </si>
  <si>
    <t xml:space="preserve"> 764751166</t>
  </si>
  <si>
    <t xml:space="preserve">Medzikus k odkvapovej rúre D 100 mm   </t>
  </si>
  <si>
    <t xml:space="preserve"> 764761122</t>
  </si>
  <si>
    <t>Žľab pododkvapový polkruhový R 150 mm, vrátane čela, hákov, rohov, kútov Lindab   alebo ekvivalent</t>
  </si>
  <si>
    <t xml:space="preserve"> 764761232</t>
  </si>
  <si>
    <t xml:space="preserve">Žľabový kotlík k polkruhovým žľabom D 150 mm Lindab Rainline Elite   </t>
  </si>
  <si>
    <t>764/A 7</t>
  </si>
  <si>
    <t xml:space="preserve"> 998764201</t>
  </si>
  <si>
    <t xml:space="preserve">Presun hmôt pre konštrukcie klampiarske v objektoch výšky do 6 m   </t>
  </si>
  <si>
    <t xml:space="preserve"> 764171107</t>
  </si>
  <si>
    <t xml:space="preserve">Krytina veľkoformátová z poplastovaného plechu sklon strechy do 30°   </t>
  </si>
  <si>
    <t xml:space="preserve"> 764171260</t>
  </si>
  <si>
    <t xml:space="preserve">Krytina doplnky - čelo hrebenáča, sklon strechy do 30°   </t>
  </si>
  <si>
    <t xml:space="preserve"> 764171263</t>
  </si>
  <si>
    <t xml:space="preserve">Krytina  - odkvapové lemovanie, sklon strechy do 30°   </t>
  </si>
  <si>
    <t>765/A 1</t>
  </si>
  <si>
    <t xml:space="preserve"> 765901022</t>
  </si>
  <si>
    <t xml:space="preserve">Strešná fólia DÖRKEN Delta Vent S alebo ekvivalent, na plné debnenie   </t>
  </si>
  <si>
    <t xml:space="preserve"> 998765201</t>
  </si>
  <si>
    <t xml:space="preserve">Presun hmôt pre tvrdé krytiny v objektoch výšky do 6 m   </t>
  </si>
  <si>
    <t>766/A 1</t>
  </si>
  <si>
    <t xml:space="preserve"> 766421223</t>
  </si>
  <si>
    <t xml:space="preserve">Montáž obloženia podhľadov rovných palubovkami na pero a drážku smrekovcovými, š. nad 80 do 100 mm   </t>
  </si>
  <si>
    <t xml:space="preserve"> 766427112</t>
  </si>
  <si>
    <t xml:space="preserve">Montáž obloženia podhľadov, podkladový rošt   </t>
  </si>
  <si>
    <t xml:space="preserve"> 998766201</t>
  </si>
  <si>
    <t xml:space="preserve">Presun hmot pre konštrukcie stolárske v objektoch výšky do 6 m   </t>
  </si>
  <si>
    <t xml:space="preserve">Laty zo smreku akosť I prierez do 25 cm2, dĺ. 2010-3000 mm(60/40,alebo 50/50)   </t>
  </si>
  <si>
    <t xml:space="preserve"> 611920006501</t>
  </si>
  <si>
    <t xml:space="preserve">Drevený obklad tatranský profil, hrúbka 15 mm, šírka do 96 mm, I. trieda   </t>
  </si>
  <si>
    <t>767/A 3</t>
  </si>
  <si>
    <t xml:space="preserve"> 767995103</t>
  </si>
  <si>
    <t xml:space="preserve">Montáž ostatných atypických kovových stavebných doplnkových konštrukcií nad 10 do 20 kg - montáž lavíc   </t>
  </si>
  <si>
    <t>kg</t>
  </si>
  <si>
    <t xml:space="preserve"> 998767201</t>
  </si>
  <si>
    <t xml:space="preserve">Presun hmôt pre kovové stavebné doplnkové konštrukcie v objektoch výšky do 6 m   </t>
  </si>
  <si>
    <t xml:space="preserve"> 133310000201</t>
  </si>
  <si>
    <t xml:space="preserve">Oeľové prvky  ozn. 10 370   </t>
  </si>
  <si>
    <t xml:space="preserve"> 767995112,1</t>
  </si>
  <si>
    <t xml:space="preserve">Montáž a dodávka koša kombinácia oceľ a drevo   </t>
  </si>
  <si>
    <t>kus</t>
  </si>
  <si>
    <t xml:space="preserve"> 767995365</t>
  </si>
  <si>
    <t xml:space="preserve">Výroba doplnku stavebného atypického o hmotnosti od 10,01 do 20,0 kg stupňa zložitosti 3   </t>
  </si>
  <si>
    <t>771/A 2</t>
  </si>
  <si>
    <t xml:space="preserve"> 781731030</t>
  </si>
  <si>
    <t xml:space="preserve">Montáž obkladov vonk. stien z obkladačiek kamenných kladených do malty veľ. 290 x 65 mm (bez špec.mater. obkladu)   </t>
  </si>
  <si>
    <t xml:space="preserve"> 998781201</t>
  </si>
  <si>
    <t xml:space="preserve">Presun hmôt pre obklady keramické ,alebo kamenné v objektoch výšky do 6 m   </t>
  </si>
  <si>
    <t xml:space="preserve"> 5838402232,1</t>
  </si>
  <si>
    <t xml:space="preserve">Kamenný obklad výška 40-70 mm, hrúbka 20-40 mm   </t>
  </si>
  <si>
    <t>783/A 1</t>
  </si>
  <si>
    <t xml:space="preserve"> 783222100</t>
  </si>
  <si>
    <t xml:space="preserve">Nátery kov.stav.doplnk.konštr. syntetické farby šedej na vzduchu schnúce dvojnásobné - 70µm   </t>
  </si>
  <si>
    <t xml:space="preserve"> 783226100</t>
  </si>
  <si>
    <t xml:space="preserve">Nátery kov.stav.doplnk.konštr. syntetické na vzduchu schnúce základný - 35µm   </t>
  </si>
  <si>
    <t xml:space="preserve"> 783726000</t>
  </si>
  <si>
    <t xml:space="preserve">Nátery tesárskych konštrukcií syntetické lazurovacím lakom napustením   </t>
  </si>
  <si>
    <t xml:space="preserve"> 783726100</t>
  </si>
  <si>
    <t xml:space="preserve">Nátery tesárskych konštrukcií syntetické lazurovacím lakom 1x lakovaním   </t>
  </si>
  <si>
    <t xml:space="preserve"> 783690010</t>
  </si>
  <si>
    <t xml:space="preserve">Nátery stolárskych a tesárskych konštrukcií superhydrofóbnym náterom hr. 13 µm   </t>
  </si>
  <si>
    <t xml:space="preserve"> 783782404</t>
  </si>
  <si>
    <t xml:space="preserve">Nátery tesárskych konštrukcií, povrchová impregnácia proti drevokaznému hmyzu, hubám a plesniam, jednonásobná   </t>
  </si>
  <si>
    <t xml:space="preserve"> 210203042</t>
  </si>
  <si>
    <t xml:space="preserve">Montáž a zapojenie stropného LED svietidla   </t>
  </si>
  <si>
    <t xml:space="preserve"> 348120002100</t>
  </si>
  <si>
    <t>Solárne LED svietidlo bez stĺpa - 20W - ACU-260Wh-SP160W - PIR - LEDSOL 1220Sx  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</si>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</sst>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A13" sqref="A13:XFD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14574'!I137-Rekapitulácia!D7</f>
        <v>0</v>
      </c>
      <c r="C7" s="69">
        <f>'Kryci_list 14574'!J26</f>
        <v>0</v>
      </c>
      <c r="D7" s="69">
        <v>0</v>
      </c>
      <c r="E7" s="69">
        <f>'Kryci_list 14574'!J17</f>
        <v>0</v>
      </c>
      <c r="F7" s="69">
        <v>0</v>
      </c>
      <c r="G7" s="69">
        <f>B7+C7+D7+E7+F7</f>
        <v>0</v>
      </c>
      <c r="K7">
        <f>'SO 14574'!K137</f>
        <v>0</v>
      </c>
      <c r="Q7">
        <v>30.126000000000001</v>
      </c>
    </row>
    <row r="8" spans="1:26" x14ac:dyDescent="0.25">
      <c r="A8" s="187" t="s">
        <v>271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272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273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274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0"/>
      <c r="B21" s="184"/>
      <c r="C21" s="184"/>
      <c r="D21" s="184"/>
      <c r="E21" s="184"/>
      <c r="F21" s="184"/>
      <c r="G21" s="184"/>
    </row>
    <row r="22" spans="1:7" x14ac:dyDescent="0.25">
      <c r="A22" s="10"/>
      <c r="B22" s="184"/>
      <c r="C22" s="184"/>
      <c r="D22" s="184"/>
      <c r="E22" s="184"/>
      <c r="F22" s="184"/>
      <c r="G22" s="184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  <row r="91" spans="2:7" x14ac:dyDescent="0.25">
      <c r="B91" s="182"/>
      <c r="C91" s="182"/>
      <c r="D91" s="182"/>
      <c r="E91" s="182"/>
      <c r="F91" s="182"/>
      <c r="G91" s="182"/>
    </row>
    <row r="92" spans="2:7" x14ac:dyDescent="0.25">
      <c r="B92" s="182"/>
      <c r="C92" s="182"/>
      <c r="D92" s="182"/>
      <c r="E92" s="182"/>
      <c r="F92" s="182"/>
      <c r="G92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275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14574'!D16</f>
        <v>0</v>
      </c>
      <c r="E16" s="89">
        <f>'Kryci_list 14574'!E16</f>
        <v>0</v>
      </c>
      <c r="F16" s="98">
        <f>'Kryci_list 14574'!F16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14574'!D17</f>
        <v>0</v>
      </c>
      <c r="E17" s="68">
        <f>'Kryci_list 14574'!E17</f>
        <v>0</v>
      </c>
      <c r="F17" s="73">
        <f>'Kryci_list 14574'!F17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14574'!D18</f>
        <v>0</v>
      </c>
      <c r="E18" s="69">
        <f>'Kryci_list 14574'!E18</f>
        <v>0</v>
      </c>
      <c r="F18" s="74">
        <f>'Kryci_list 14574'!F18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14574'!F22</f>
        <v>0</v>
      </c>
      <c r="G22" s="52">
        <v>16</v>
      </c>
      <c r="H22" s="107" t="s">
        <v>50</v>
      </c>
      <c r="I22" s="121"/>
      <c r="J22" s="118">
        <f>'Kryci_list 14574'!J22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14574'!F23</f>
        <v>0</v>
      </c>
      <c r="G23" s="53">
        <v>17</v>
      </c>
      <c r="H23" s="108" t="s">
        <v>51</v>
      </c>
      <c r="I23" s="121"/>
      <c r="J23" s="119">
        <f>'Kryci_list 14574'!J23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14574'!F24</f>
        <v>0</v>
      </c>
      <c r="G24" s="53">
        <v>18</v>
      </c>
      <c r="H24" s="108" t="s">
        <v>52</v>
      </c>
      <c r="I24" s="121"/>
      <c r="J24" s="119">
        <f>'Kryci_list 14574'!J24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14574'!B17</f>
        <v>0</v>
      </c>
      <c r="E16" s="89">
        <f>'Rekap 14574'!C17</f>
        <v>0</v>
      </c>
      <c r="F16" s="98">
        <f>'Rekap 14574'!D17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14574'!B27</f>
        <v>0</v>
      </c>
      <c r="E17" s="68">
        <f>'Rekap 14574'!C27</f>
        <v>0</v>
      </c>
      <c r="F17" s="73">
        <f>'Rekap 14574'!D27</f>
        <v>0</v>
      </c>
      <c r="G17" s="53">
        <v>7</v>
      </c>
      <c r="H17" s="108" t="s">
        <v>34</v>
      </c>
      <c r="I17" s="121"/>
      <c r="J17" s="119">
        <f>'SO 14574'!Z137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14574'!B31</f>
        <v>0</v>
      </c>
      <c r="E18" s="69">
        <f>'Rekap 14574'!C31</f>
        <v>0</v>
      </c>
      <c r="F18" s="74">
        <f>'Rekap 14574'!D31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14574'!K9:'SO 14574'!K136)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14574'!K9:'SO 14574'!K136)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topLeftCell="A13"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14574'!L20</f>
        <v>0</v>
      </c>
      <c r="C11" s="151">
        <f>'SO 14574'!M20</f>
        <v>0</v>
      </c>
      <c r="D11" s="151">
        <f>'SO 14574'!I20</f>
        <v>0</v>
      </c>
      <c r="E11" s="152">
        <f>'SO 14574'!P20</f>
        <v>0</v>
      </c>
      <c r="F11" s="152">
        <f>'SO 14574'!S20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14574'!L26</f>
        <v>0</v>
      </c>
      <c r="C12" s="151">
        <f>'SO 14574'!M26</f>
        <v>0</v>
      </c>
      <c r="D12" s="151">
        <f>'SO 14574'!I26</f>
        <v>0</v>
      </c>
      <c r="E12" s="152">
        <f>'SO 14574'!P26</f>
        <v>6.83</v>
      </c>
      <c r="F12" s="152">
        <f>'SO 14574'!S26</f>
        <v>7.34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14574'!L31</f>
        <v>0</v>
      </c>
      <c r="C13" s="151">
        <f>'SO 14574'!M31</f>
        <v>0</v>
      </c>
      <c r="D13" s="151">
        <f>'SO 14574'!I31</f>
        <v>0</v>
      </c>
      <c r="E13" s="152">
        <f>'SO 14574'!P31</f>
        <v>3.01</v>
      </c>
      <c r="F13" s="152">
        <f>'SO 14574'!S31</f>
        <v>6.13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14574'!L39</f>
        <v>0</v>
      </c>
      <c r="C14" s="151">
        <f>'SO 14574'!M39</f>
        <v>0</v>
      </c>
      <c r="D14" s="151">
        <f>'SO 14574'!I39</f>
        <v>0</v>
      </c>
      <c r="E14" s="152">
        <f>'SO 14574'!P39</f>
        <v>0.51</v>
      </c>
      <c r="F14" s="152">
        <f>'SO 14574'!S39</f>
        <v>4.9800000000000004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14574'!L49</f>
        <v>0</v>
      </c>
      <c r="C15" s="151">
        <f>'SO 14574'!M49</f>
        <v>0</v>
      </c>
      <c r="D15" s="151">
        <f>'SO 14574'!I49</f>
        <v>0</v>
      </c>
      <c r="E15" s="152">
        <f>'SO 14574'!P49</f>
        <v>2.2000000000000002</v>
      </c>
      <c r="F15" s="152">
        <f>'SO 14574'!S49</f>
        <v>0.69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70</v>
      </c>
      <c r="B16" s="151">
        <f>'SO 14574'!L53</f>
        <v>0</v>
      </c>
      <c r="C16" s="151">
        <f>'SO 14574'!M53</f>
        <v>0</v>
      </c>
      <c r="D16" s="151">
        <f>'SO 14574'!I53</f>
        <v>0</v>
      </c>
      <c r="E16" s="152">
        <f>'SO 14574'!P53</f>
        <v>0</v>
      </c>
      <c r="F16" s="152">
        <f>'SO 14574'!S53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64</v>
      </c>
      <c r="B17" s="153">
        <f>'SO 14574'!L55</f>
        <v>0</v>
      </c>
      <c r="C17" s="153">
        <f>'SO 14574'!M55</f>
        <v>0</v>
      </c>
      <c r="D17" s="153">
        <f>'SO 14574'!I55</f>
        <v>0</v>
      </c>
      <c r="E17" s="154">
        <f>'SO 14574'!P55</f>
        <v>12.55</v>
      </c>
      <c r="F17" s="154">
        <f>'SO 14574'!S55</f>
        <v>19.14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71</v>
      </c>
      <c r="B19" s="153"/>
      <c r="C19" s="151"/>
      <c r="D19" s="151"/>
      <c r="E19" s="152"/>
      <c r="F19" s="152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72</v>
      </c>
      <c r="B20" s="151">
        <f>'SO 14574'!L75</f>
        <v>0</v>
      </c>
      <c r="C20" s="151">
        <f>'SO 14574'!M75</f>
        <v>0</v>
      </c>
      <c r="D20" s="151">
        <f>'SO 14574'!I75</f>
        <v>0</v>
      </c>
      <c r="E20" s="152">
        <f>'SO 14574'!P75</f>
        <v>0.02</v>
      </c>
      <c r="F20" s="152">
        <f>'SO 14574'!S75</f>
        <v>0.08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73</v>
      </c>
      <c r="B21" s="151">
        <f>'SO 14574'!L90</f>
        <v>0</v>
      </c>
      <c r="C21" s="151">
        <f>'SO 14574'!M90</f>
        <v>0</v>
      </c>
      <c r="D21" s="151">
        <f>'SO 14574'!I90</f>
        <v>0</v>
      </c>
      <c r="E21" s="152">
        <f>'SO 14574'!P90</f>
        <v>0.01</v>
      </c>
      <c r="F21" s="152">
        <f>'SO 14574'!S90</f>
        <v>0.03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74</v>
      </c>
      <c r="B22" s="151">
        <f>'SO 14574'!L95</f>
        <v>0</v>
      </c>
      <c r="C22" s="151">
        <f>'SO 14574'!M95</f>
        <v>0</v>
      </c>
      <c r="D22" s="151">
        <f>'SO 14574'!I95</f>
        <v>0</v>
      </c>
      <c r="E22" s="152">
        <f>'SO 14574'!P95</f>
        <v>0</v>
      </c>
      <c r="F22" s="152">
        <f>'SO 14574'!S95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75</v>
      </c>
      <c r="B23" s="151">
        <f>'SO 14574'!L103</f>
        <v>0</v>
      </c>
      <c r="C23" s="151">
        <f>'SO 14574'!M103</f>
        <v>0</v>
      </c>
      <c r="D23" s="151">
        <f>'SO 14574'!I103</f>
        <v>0</v>
      </c>
      <c r="E23" s="152">
        <f>'SO 14574'!P103</f>
        <v>0</v>
      </c>
      <c r="F23" s="152">
        <f>'SO 14574'!S103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76</v>
      </c>
      <c r="B24" s="151">
        <f>'SO 14574'!L111</f>
        <v>0</v>
      </c>
      <c r="C24" s="151">
        <f>'SO 14574'!M111</f>
        <v>0</v>
      </c>
      <c r="D24" s="151">
        <f>'SO 14574'!I111</f>
        <v>0</v>
      </c>
      <c r="E24" s="152">
        <f>'SO 14574'!P111</f>
        <v>0</v>
      </c>
      <c r="F24" s="152">
        <f>'SO 14574'!S111</f>
        <v>0.01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77</v>
      </c>
      <c r="B25" s="151">
        <f>'SO 14574'!L117</f>
        <v>0</v>
      </c>
      <c r="C25" s="151">
        <f>'SO 14574'!M117</f>
        <v>0</v>
      </c>
      <c r="D25" s="151">
        <f>'SO 14574'!I117</f>
        <v>0</v>
      </c>
      <c r="E25" s="152">
        <f>'SO 14574'!P117</f>
        <v>0.04</v>
      </c>
      <c r="F25" s="152">
        <f>'SO 14574'!S117</f>
        <v>1.1000000000000001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78</v>
      </c>
      <c r="B26" s="151">
        <f>'SO 14574'!L126</f>
        <v>0</v>
      </c>
      <c r="C26" s="151">
        <f>'SO 14574'!M126</f>
        <v>0</v>
      </c>
      <c r="D26" s="151">
        <f>'SO 14574'!I126</f>
        <v>0</v>
      </c>
      <c r="E26" s="152">
        <f>'SO 14574'!P126</f>
        <v>0</v>
      </c>
      <c r="F26" s="152">
        <f>'SO 14574'!S126</f>
        <v>0.03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2" t="s">
        <v>71</v>
      </c>
      <c r="B27" s="153">
        <f>'SO 14574'!L128</f>
        <v>0</v>
      </c>
      <c r="C27" s="153">
        <f>'SO 14574'!M128</f>
        <v>0</v>
      </c>
      <c r="D27" s="153">
        <f>'SO 14574'!I128</f>
        <v>0</v>
      </c>
      <c r="E27" s="154">
        <f>'SO 14574'!P128</f>
        <v>7.0000000000000007E-2</v>
      </c>
      <c r="F27" s="154">
        <f>'SO 14574'!S128</f>
        <v>1.25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2" t="s">
        <v>79</v>
      </c>
      <c r="B29" s="153"/>
      <c r="C29" s="151"/>
      <c r="D29" s="151"/>
      <c r="E29" s="152"/>
      <c r="F29" s="152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50" t="s">
        <v>80</v>
      </c>
      <c r="B30" s="151">
        <f>'SO 14574'!L134</f>
        <v>0</v>
      </c>
      <c r="C30" s="151">
        <f>'SO 14574'!M134</f>
        <v>0</v>
      </c>
      <c r="D30" s="151">
        <f>'SO 14574'!I134</f>
        <v>0</v>
      </c>
      <c r="E30" s="152">
        <f>'SO 14574'!P134</f>
        <v>0</v>
      </c>
      <c r="F30" s="152">
        <f>'SO 14574'!S134</f>
        <v>0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2" t="s">
        <v>79</v>
      </c>
      <c r="B31" s="153">
        <f>'SO 14574'!L136</f>
        <v>0</v>
      </c>
      <c r="C31" s="153">
        <f>'SO 14574'!M136</f>
        <v>0</v>
      </c>
      <c r="D31" s="153">
        <f>'SO 14574'!I136</f>
        <v>0</v>
      </c>
      <c r="E31" s="154">
        <f>'SO 14574'!S136</f>
        <v>0</v>
      </c>
      <c r="F31" s="154">
        <f>'SO 14574'!V136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43"/>
      <c r="C32" s="143"/>
      <c r="D32" s="143"/>
      <c r="E32" s="142"/>
      <c r="F32" s="142"/>
    </row>
    <row r="33" spans="1:26" x14ac:dyDescent="0.25">
      <c r="A33" s="2" t="s">
        <v>81</v>
      </c>
      <c r="B33" s="153">
        <f>'SO 14574'!L137</f>
        <v>0</v>
      </c>
      <c r="C33" s="153">
        <f>'SO 14574'!M137</f>
        <v>0</v>
      </c>
      <c r="D33" s="153">
        <f>'SO 14574'!I137</f>
        <v>0</v>
      </c>
      <c r="E33" s="154">
        <f>'SO 14574'!S137</f>
        <v>20.39</v>
      </c>
      <c r="F33" s="154">
        <f>'SO 14574'!V137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1"/>
      <c r="B34" s="143"/>
      <c r="C34" s="143"/>
      <c r="D34" s="143"/>
      <c r="E34" s="142"/>
      <c r="F34" s="142"/>
    </row>
    <row r="35" spans="1:26" x14ac:dyDescent="0.25">
      <c r="A35" s="1"/>
      <c r="B35" s="143"/>
      <c r="C35" s="143"/>
      <c r="D35" s="143"/>
      <c r="E35" s="142"/>
      <c r="F35" s="142"/>
    </row>
    <row r="36" spans="1:26" x14ac:dyDescent="0.25">
      <c r="A36" s="1"/>
      <c r="B36" s="143"/>
      <c r="C36" s="143"/>
      <c r="D36" s="143"/>
      <c r="E36" s="142"/>
      <c r="F36" s="142"/>
    </row>
    <row r="37" spans="1:26" x14ac:dyDescent="0.25">
      <c r="A37" s="1"/>
      <c r="B37" s="143"/>
      <c r="C37" s="143"/>
      <c r="D37" s="143"/>
      <c r="E37" s="142"/>
      <c r="F37" s="142"/>
    </row>
    <row r="38" spans="1:26" x14ac:dyDescent="0.25">
      <c r="A38" s="1"/>
      <c r="B38" s="143"/>
      <c r="C38" s="143"/>
      <c r="D38" s="143"/>
      <c r="E38" s="142"/>
      <c r="F38" s="142"/>
    </row>
    <row r="39" spans="1:26" x14ac:dyDescent="0.25">
      <c r="A39" s="1"/>
      <c r="B39" s="143"/>
      <c r="C39" s="143"/>
      <c r="D39" s="143"/>
      <c r="E39" s="142"/>
      <c r="F39" s="142"/>
    </row>
    <row r="40" spans="1:26" x14ac:dyDescent="0.25">
      <c r="A40" s="1"/>
      <c r="B40" s="143"/>
      <c r="C40" s="143"/>
      <c r="D40" s="143"/>
      <c r="E40" s="142"/>
      <c r="F40" s="142"/>
    </row>
    <row r="41" spans="1:26" x14ac:dyDescent="0.25">
      <c r="A41" s="1"/>
      <c r="B41" s="143"/>
      <c r="C41" s="143"/>
      <c r="D41" s="143"/>
      <c r="E41" s="142"/>
      <c r="F41" s="142"/>
    </row>
    <row r="42" spans="1:26" x14ac:dyDescent="0.25">
      <c r="A42" s="1"/>
      <c r="B42" s="143"/>
      <c r="C42" s="143"/>
      <c r="D42" s="143"/>
      <c r="E42" s="142"/>
      <c r="F42" s="142"/>
    </row>
    <row r="43" spans="1:26" x14ac:dyDescent="0.25">
      <c r="A43" s="1"/>
      <c r="B43" s="143"/>
      <c r="C43" s="143"/>
      <c r="D43" s="143"/>
      <c r="E43" s="142"/>
      <c r="F43" s="142"/>
    </row>
    <row r="44" spans="1:26" x14ac:dyDescent="0.25">
      <c r="A44" s="1"/>
      <c r="B44" s="143"/>
      <c r="C44" s="143"/>
      <c r="D44" s="143"/>
      <c r="E44" s="142"/>
      <c r="F44" s="142"/>
    </row>
    <row r="45" spans="1:26" x14ac:dyDescent="0.25">
      <c r="A45" s="1"/>
      <c r="B45" s="143"/>
      <c r="C45" s="143"/>
      <c r="D45" s="143"/>
      <c r="E45" s="142"/>
      <c r="F45" s="142"/>
    </row>
    <row r="46" spans="1:26" x14ac:dyDescent="0.25">
      <c r="A46" s="1"/>
      <c r="B46" s="143"/>
      <c r="C46" s="143"/>
      <c r="D46" s="143"/>
      <c r="E46" s="142"/>
      <c r="F46" s="142"/>
    </row>
    <row r="47" spans="1:26" x14ac:dyDescent="0.25">
      <c r="A47" s="1"/>
      <c r="B47" s="143"/>
      <c r="C47" s="143"/>
      <c r="D47" s="143"/>
      <c r="E47" s="142"/>
      <c r="F47" s="142"/>
    </row>
    <row r="48" spans="1:2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workbookViewId="0">
      <pane ySplit="8" topLeftCell="A117" activePane="bottomLeft" state="frozen"/>
      <selection pane="bottomLeft" activeCell="G133" sqref="G11:G13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82</v>
      </c>
      <c r="B8" s="162" t="s">
        <v>83</v>
      </c>
      <c r="C8" s="162" t="s">
        <v>84</v>
      </c>
      <c r="D8" s="162" t="s">
        <v>85</v>
      </c>
      <c r="E8" s="162" t="s">
        <v>86</v>
      </c>
      <c r="F8" s="162" t="s">
        <v>87</v>
      </c>
      <c r="G8" s="162" t="s">
        <v>88</v>
      </c>
      <c r="H8" s="162" t="s">
        <v>54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4" t="s">
        <v>92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94</v>
      </c>
      <c r="C11" s="173" t="s">
        <v>95</v>
      </c>
      <c r="D11" s="169" t="s">
        <v>96</v>
      </c>
      <c r="E11" s="169" t="s">
        <v>97</v>
      </c>
      <c r="F11" s="170">
        <v>0.80100000000000005</v>
      </c>
      <c r="G11" s="171"/>
      <c r="H11" s="171"/>
      <c r="I11" s="171">
        <f t="shared" ref="I11:I19" si="0">ROUND(F11*(G11+H11),2)</f>
        <v>0</v>
      </c>
      <c r="J11" s="169">
        <f t="shared" ref="J11:J19" si="1">ROUND(F11*(N11),2)</f>
        <v>7.92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9.89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94</v>
      </c>
      <c r="C12" s="173" t="s">
        <v>98</v>
      </c>
      <c r="D12" s="169" t="s">
        <v>99</v>
      </c>
      <c r="E12" s="169" t="s">
        <v>97</v>
      </c>
      <c r="F12" s="170">
        <v>6.5</v>
      </c>
      <c r="G12" s="171"/>
      <c r="H12" s="171"/>
      <c r="I12" s="171">
        <f t="shared" si="0"/>
        <v>0</v>
      </c>
      <c r="J12" s="169">
        <f t="shared" si="1"/>
        <v>388.38</v>
      </c>
      <c r="K12" s="1">
        <f t="shared" si="2"/>
        <v>0</v>
      </c>
      <c r="L12" s="1">
        <f t="shared" si="3"/>
        <v>0</v>
      </c>
      <c r="M12" s="1"/>
      <c r="N12" s="1">
        <v>59.75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94</v>
      </c>
      <c r="C13" s="173" t="s">
        <v>100</v>
      </c>
      <c r="D13" s="169" t="s">
        <v>101</v>
      </c>
      <c r="E13" s="169" t="s">
        <v>97</v>
      </c>
      <c r="F13" s="170">
        <v>0.14000000000000001</v>
      </c>
      <c r="G13" s="171"/>
      <c r="H13" s="171"/>
      <c r="I13" s="171">
        <f t="shared" si="0"/>
        <v>0</v>
      </c>
      <c r="J13" s="169">
        <f t="shared" si="1"/>
        <v>5.62</v>
      </c>
      <c r="K13" s="1">
        <f t="shared" si="2"/>
        <v>0</v>
      </c>
      <c r="L13" s="1">
        <f t="shared" si="3"/>
        <v>0</v>
      </c>
      <c r="M13" s="1"/>
      <c r="N13" s="1">
        <v>40.159999999999997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94</v>
      </c>
      <c r="C14" s="173" t="s">
        <v>102</v>
      </c>
      <c r="D14" s="169" t="s">
        <v>103</v>
      </c>
      <c r="E14" s="169" t="s">
        <v>97</v>
      </c>
      <c r="F14" s="170">
        <v>6.6109999999999998</v>
      </c>
      <c r="G14" s="171"/>
      <c r="H14" s="171"/>
      <c r="I14" s="171">
        <f t="shared" si="0"/>
        <v>0</v>
      </c>
      <c r="J14" s="169">
        <f t="shared" si="1"/>
        <v>13.29</v>
      </c>
      <c r="K14" s="1">
        <f t="shared" si="2"/>
        <v>0</v>
      </c>
      <c r="L14" s="1">
        <f t="shared" si="3"/>
        <v>0</v>
      </c>
      <c r="M14" s="1"/>
      <c r="N14" s="1">
        <v>2.0099999999999998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94</v>
      </c>
      <c r="C15" s="173" t="s">
        <v>104</v>
      </c>
      <c r="D15" s="169" t="s">
        <v>105</v>
      </c>
      <c r="E15" s="169" t="s">
        <v>97</v>
      </c>
      <c r="F15" s="170">
        <v>6.6109999999999998</v>
      </c>
      <c r="G15" s="171"/>
      <c r="H15" s="171"/>
      <c r="I15" s="171">
        <f t="shared" si="0"/>
        <v>0</v>
      </c>
      <c r="J15" s="169">
        <f t="shared" si="1"/>
        <v>57.12</v>
      </c>
      <c r="K15" s="1">
        <f t="shared" si="2"/>
        <v>0</v>
      </c>
      <c r="L15" s="1">
        <f t="shared" si="3"/>
        <v>0</v>
      </c>
      <c r="M15" s="1"/>
      <c r="N15" s="1">
        <v>8.64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94</v>
      </c>
      <c r="C16" s="173" t="s">
        <v>106</v>
      </c>
      <c r="D16" s="169" t="s">
        <v>107</v>
      </c>
      <c r="E16" s="169" t="s">
        <v>97</v>
      </c>
      <c r="F16" s="170">
        <v>6.6109999999999998</v>
      </c>
      <c r="G16" s="171"/>
      <c r="H16" s="171"/>
      <c r="I16" s="171">
        <f t="shared" si="0"/>
        <v>0</v>
      </c>
      <c r="J16" s="169">
        <f t="shared" si="1"/>
        <v>7.07</v>
      </c>
      <c r="K16" s="1">
        <f t="shared" si="2"/>
        <v>0</v>
      </c>
      <c r="L16" s="1">
        <f t="shared" si="3"/>
        <v>0</v>
      </c>
      <c r="M16" s="1"/>
      <c r="N16" s="1">
        <v>1.07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94</v>
      </c>
      <c r="C17" s="173" t="s">
        <v>108</v>
      </c>
      <c r="D17" s="169" t="s">
        <v>109</v>
      </c>
      <c r="E17" s="169" t="s">
        <v>97</v>
      </c>
      <c r="F17" s="170">
        <v>0.83</v>
      </c>
      <c r="G17" s="171"/>
      <c r="H17" s="171"/>
      <c r="I17" s="171">
        <f t="shared" si="0"/>
        <v>0</v>
      </c>
      <c r="J17" s="169">
        <f t="shared" si="1"/>
        <v>19.54</v>
      </c>
      <c r="K17" s="1">
        <f t="shared" si="2"/>
        <v>0</v>
      </c>
      <c r="L17" s="1">
        <f t="shared" si="3"/>
        <v>0</v>
      </c>
      <c r="M17" s="1"/>
      <c r="N17" s="1">
        <v>23.54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110</v>
      </c>
      <c r="C18" s="173" t="s">
        <v>111</v>
      </c>
      <c r="D18" s="169" t="s">
        <v>112</v>
      </c>
      <c r="E18" s="169" t="s">
        <v>113</v>
      </c>
      <c r="F18" s="170">
        <v>9.7799999999999994</v>
      </c>
      <c r="G18" s="171"/>
      <c r="H18" s="171"/>
      <c r="I18" s="171">
        <f t="shared" si="0"/>
        <v>0</v>
      </c>
      <c r="J18" s="169">
        <f t="shared" si="1"/>
        <v>198.63</v>
      </c>
      <c r="K18" s="1">
        <f t="shared" si="2"/>
        <v>0</v>
      </c>
      <c r="L18" s="1">
        <f t="shared" si="3"/>
        <v>0</v>
      </c>
      <c r="M18" s="1"/>
      <c r="N18" s="1">
        <v>20.309999999999999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110</v>
      </c>
      <c r="C19" s="173" t="s">
        <v>114</v>
      </c>
      <c r="D19" s="169" t="s">
        <v>115</v>
      </c>
      <c r="E19" s="169" t="s">
        <v>113</v>
      </c>
      <c r="F19" s="170">
        <v>2.5</v>
      </c>
      <c r="G19" s="171"/>
      <c r="H19" s="171"/>
      <c r="I19" s="171">
        <f t="shared" si="0"/>
        <v>0</v>
      </c>
      <c r="J19" s="169">
        <f t="shared" si="1"/>
        <v>14.28</v>
      </c>
      <c r="K19" s="1">
        <f t="shared" si="2"/>
        <v>0</v>
      </c>
      <c r="L19" s="1">
        <f t="shared" si="3"/>
        <v>0</v>
      </c>
      <c r="M19" s="1"/>
      <c r="N19" s="1">
        <v>5.71</v>
      </c>
      <c r="O19" s="1"/>
      <c r="P19" s="161"/>
      <c r="Q19" s="174"/>
      <c r="R19" s="174"/>
      <c r="S19" s="150"/>
      <c r="V19" s="175"/>
      <c r="Z19">
        <v>0</v>
      </c>
    </row>
    <row r="20" spans="1:26" x14ac:dyDescent="0.25">
      <c r="A20" s="150"/>
      <c r="B20" s="150"/>
      <c r="C20" s="150"/>
      <c r="D20" s="150" t="s">
        <v>65</v>
      </c>
      <c r="E20" s="150"/>
      <c r="F20" s="168"/>
      <c r="G20" s="153"/>
      <c r="H20" s="153">
        <f>ROUND((SUM(M10:M19))/1,2)</f>
        <v>0</v>
      </c>
      <c r="I20" s="153">
        <f>ROUND((SUM(I10:I19))/1,2)</f>
        <v>0</v>
      </c>
      <c r="J20" s="150"/>
      <c r="K20" s="150"/>
      <c r="L20" s="150">
        <f>ROUND((SUM(L10:L19))/1,2)</f>
        <v>0</v>
      </c>
      <c r="M20" s="150">
        <f>ROUND((SUM(M10:M19))/1,2)</f>
        <v>0</v>
      </c>
      <c r="N20" s="150"/>
      <c r="O20" s="150"/>
      <c r="P20" s="176">
        <f>ROUND((SUM(P10:P19))/1,2)</f>
        <v>0</v>
      </c>
      <c r="Q20" s="147"/>
      <c r="R20" s="147"/>
      <c r="S20" s="176">
        <f>ROUND((SUM(S10:S19))/1,2)</f>
        <v>0</v>
      </c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"/>
      <c r="C21" s="1"/>
      <c r="D21" s="1"/>
      <c r="E21" s="1"/>
      <c r="F21" s="161"/>
      <c r="G21" s="143"/>
      <c r="H21" s="143"/>
      <c r="I21" s="14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0"/>
      <c r="B22" s="150"/>
      <c r="C22" s="150"/>
      <c r="D22" s="150" t="s">
        <v>66</v>
      </c>
      <c r="E22" s="150"/>
      <c r="F22" s="168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47"/>
      <c r="R22" s="147"/>
      <c r="S22" s="150"/>
      <c r="T22" s="147"/>
      <c r="U22" s="147"/>
      <c r="V22" s="147"/>
      <c r="W22" s="147"/>
      <c r="X22" s="147"/>
      <c r="Y22" s="147"/>
      <c r="Z22" s="147"/>
    </row>
    <row r="23" spans="1:26" ht="24.95" customHeight="1" x14ac:dyDescent="0.25">
      <c r="A23" s="172"/>
      <c r="B23" s="169" t="s">
        <v>116</v>
      </c>
      <c r="C23" s="173" t="s">
        <v>117</v>
      </c>
      <c r="D23" s="169" t="s">
        <v>118</v>
      </c>
      <c r="E23" s="169" t="s">
        <v>97</v>
      </c>
      <c r="F23" s="170">
        <v>0.5</v>
      </c>
      <c r="G23" s="171"/>
      <c r="H23" s="171"/>
      <c r="I23" s="171">
        <f>ROUND(F23*(G23+H23),2)</f>
        <v>0</v>
      </c>
      <c r="J23" s="169">
        <f>ROUND(F23*(N23),2)</f>
        <v>16.059999999999999</v>
      </c>
      <c r="K23" s="1">
        <f>ROUND(F23*(O23),2)</f>
        <v>0</v>
      </c>
      <c r="L23" s="1">
        <f>ROUND(F23*(G23),2)</f>
        <v>0</v>
      </c>
      <c r="M23" s="1"/>
      <c r="N23" s="1">
        <v>32.119999999999997</v>
      </c>
      <c r="O23" s="1"/>
      <c r="P23" s="168">
        <v>2.0699999999999998</v>
      </c>
      <c r="Q23" s="174"/>
      <c r="R23" s="174">
        <v>2.0699999999999998</v>
      </c>
      <c r="S23" s="150">
        <f>ROUND(F23*(R23),3)</f>
        <v>1.0349999999999999</v>
      </c>
      <c r="V23" s="175"/>
      <c r="Z23">
        <v>0</v>
      </c>
    </row>
    <row r="24" spans="1:26" ht="24.95" customHeight="1" x14ac:dyDescent="0.25">
      <c r="A24" s="172"/>
      <c r="B24" s="169" t="s">
        <v>116</v>
      </c>
      <c r="C24" s="173" t="s">
        <v>119</v>
      </c>
      <c r="D24" s="169" t="s">
        <v>120</v>
      </c>
      <c r="E24" s="169" t="s">
        <v>97</v>
      </c>
      <c r="F24" s="170">
        <v>2.5099999999999998</v>
      </c>
      <c r="G24" s="171"/>
      <c r="H24" s="171"/>
      <c r="I24" s="171">
        <f>ROUND(F24*(G24+H24),2)</f>
        <v>0</v>
      </c>
      <c r="J24" s="169">
        <f>ROUND(F24*(N24),2)</f>
        <v>210.61</v>
      </c>
      <c r="K24" s="1">
        <f>ROUND(F24*(O24),2)</f>
        <v>0</v>
      </c>
      <c r="L24" s="1">
        <f>ROUND(F24*(G24),2)</f>
        <v>0</v>
      </c>
      <c r="M24" s="1"/>
      <c r="N24" s="1">
        <v>83.91</v>
      </c>
      <c r="O24" s="1"/>
      <c r="P24" s="168">
        <v>2.3778966129999999</v>
      </c>
      <c r="Q24" s="174"/>
      <c r="R24" s="174">
        <v>2.3778966129999999</v>
      </c>
      <c r="S24" s="150">
        <f>ROUND(F24*(R24),3)</f>
        <v>5.9690000000000003</v>
      </c>
      <c r="V24" s="175"/>
      <c r="Z24">
        <v>0</v>
      </c>
    </row>
    <row r="25" spans="1:26" ht="24.95" customHeight="1" x14ac:dyDescent="0.25">
      <c r="A25" s="172"/>
      <c r="B25" s="169" t="s">
        <v>116</v>
      </c>
      <c r="C25" s="173" t="s">
        <v>121</v>
      </c>
      <c r="D25" s="169" t="s">
        <v>122</v>
      </c>
      <c r="E25" s="169" t="s">
        <v>97</v>
      </c>
      <c r="F25" s="170">
        <v>0.14000000000000001</v>
      </c>
      <c r="G25" s="171"/>
      <c r="H25" s="171"/>
      <c r="I25" s="171">
        <f>ROUND(F25*(G25+H25),2)</f>
        <v>0</v>
      </c>
      <c r="J25" s="169">
        <f>ROUND(F25*(N25),2)</f>
        <v>11.73</v>
      </c>
      <c r="K25" s="1">
        <f>ROUND(F25*(O25),2)</f>
        <v>0</v>
      </c>
      <c r="L25" s="1">
        <f>ROUND(F25*(G25),2)</f>
        <v>0</v>
      </c>
      <c r="M25" s="1"/>
      <c r="N25" s="1">
        <v>83.77</v>
      </c>
      <c r="O25" s="1"/>
      <c r="P25" s="168">
        <v>2.3778966129999999</v>
      </c>
      <c r="Q25" s="174"/>
      <c r="R25" s="174">
        <v>2.3778966129999999</v>
      </c>
      <c r="S25" s="150">
        <f>ROUND(F25*(R25),3)</f>
        <v>0.33300000000000002</v>
      </c>
      <c r="V25" s="175"/>
      <c r="Z25">
        <v>0</v>
      </c>
    </row>
    <row r="26" spans="1:26" x14ac:dyDescent="0.25">
      <c r="A26" s="150"/>
      <c r="B26" s="150"/>
      <c r="C26" s="150"/>
      <c r="D26" s="150" t="s">
        <v>66</v>
      </c>
      <c r="E26" s="150"/>
      <c r="F26" s="168"/>
      <c r="G26" s="153"/>
      <c r="H26" s="153">
        <f>ROUND((SUM(M22:M25))/1,2)</f>
        <v>0</v>
      </c>
      <c r="I26" s="153">
        <f>ROUND((SUM(I22:I25))/1,2)</f>
        <v>0</v>
      </c>
      <c r="J26" s="150"/>
      <c r="K26" s="150"/>
      <c r="L26" s="150">
        <f>ROUND((SUM(L22:L25))/1,2)</f>
        <v>0</v>
      </c>
      <c r="M26" s="150">
        <f>ROUND((SUM(M22:M25))/1,2)</f>
        <v>0</v>
      </c>
      <c r="N26" s="150"/>
      <c r="O26" s="150"/>
      <c r="P26" s="176">
        <f>ROUND((SUM(P22:P25))/1,2)</f>
        <v>6.83</v>
      </c>
      <c r="Q26" s="147"/>
      <c r="R26" s="147"/>
      <c r="S26" s="176">
        <f>ROUND((SUM(S22:S25))/1,2)</f>
        <v>7.34</v>
      </c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"/>
      <c r="C27" s="1"/>
      <c r="D27" s="1"/>
      <c r="E27" s="1"/>
      <c r="F27" s="161"/>
      <c r="G27" s="143"/>
      <c r="H27" s="143"/>
      <c r="I27" s="143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0"/>
      <c r="B28" s="150"/>
      <c r="C28" s="150"/>
      <c r="D28" s="150" t="s">
        <v>67</v>
      </c>
      <c r="E28" s="150"/>
      <c r="F28" s="168"/>
      <c r="G28" s="151"/>
      <c r="H28" s="151"/>
      <c r="I28" s="151"/>
      <c r="J28" s="150"/>
      <c r="K28" s="150"/>
      <c r="L28" s="150"/>
      <c r="M28" s="150"/>
      <c r="N28" s="150"/>
      <c r="O28" s="150"/>
      <c r="P28" s="150"/>
      <c r="Q28" s="147"/>
      <c r="R28" s="147"/>
      <c r="S28" s="150"/>
      <c r="T28" s="147"/>
      <c r="U28" s="147"/>
      <c r="V28" s="147"/>
      <c r="W28" s="147"/>
      <c r="X28" s="147"/>
      <c r="Y28" s="147"/>
      <c r="Z28" s="147"/>
    </row>
    <row r="29" spans="1:26" ht="24.95" customHeight="1" x14ac:dyDescent="0.25">
      <c r="A29" s="172"/>
      <c r="B29" s="169" t="s">
        <v>116</v>
      </c>
      <c r="C29" s="173" t="s">
        <v>123</v>
      </c>
      <c r="D29" s="169" t="s">
        <v>124</v>
      </c>
      <c r="E29" s="169" t="s">
        <v>97</v>
      </c>
      <c r="F29" s="170">
        <v>2.97</v>
      </c>
      <c r="G29" s="171"/>
      <c r="H29" s="171"/>
      <c r="I29" s="171">
        <f>ROUND(F29*(G29+H29),2)</f>
        <v>0</v>
      </c>
      <c r="J29" s="169">
        <f>ROUND(F29*(N29),2)</f>
        <v>434.6</v>
      </c>
      <c r="K29" s="1">
        <f>ROUND(F29*(O29),2)</f>
        <v>0</v>
      </c>
      <c r="L29" s="1">
        <f>ROUND(F29*(G29),2)</f>
        <v>0</v>
      </c>
      <c r="M29" s="1"/>
      <c r="N29" s="1">
        <v>146.33000000000001</v>
      </c>
      <c r="O29" s="1"/>
      <c r="P29" s="168">
        <v>2.0128499999999998</v>
      </c>
      <c r="Q29" s="174"/>
      <c r="R29" s="174">
        <v>2.0128499999999998</v>
      </c>
      <c r="S29" s="150">
        <f>ROUND(F29*(R29),3)</f>
        <v>5.9779999999999998</v>
      </c>
      <c r="V29" s="175"/>
      <c r="Z29">
        <v>0</v>
      </c>
    </row>
    <row r="30" spans="1:26" ht="24.95" customHeight="1" x14ac:dyDescent="0.25">
      <c r="A30" s="172"/>
      <c r="B30" s="169" t="s">
        <v>116</v>
      </c>
      <c r="C30" s="173" t="s">
        <v>125</v>
      </c>
      <c r="D30" s="169" t="s">
        <v>126</v>
      </c>
      <c r="E30" s="169" t="s">
        <v>127</v>
      </c>
      <c r="F30" s="170">
        <v>0.14699999999999999</v>
      </c>
      <c r="G30" s="171"/>
      <c r="H30" s="171"/>
      <c r="I30" s="171">
        <f>ROUND(F30*(G30+H30),2)</f>
        <v>0</v>
      </c>
      <c r="J30" s="169">
        <f>ROUND(F30*(N30),2)</f>
        <v>92.89</v>
      </c>
      <c r="K30" s="1">
        <f>ROUND(F30*(O30),2)</f>
        <v>0</v>
      </c>
      <c r="L30" s="1">
        <f>ROUND(F30*(G30),2)</f>
        <v>0</v>
      </c>
      <c r="M30" s="1"/>
      <c r="N30" s="1">
        <v>631.92999999999995</v>
      </c>
      <c r="O30" s="1"/>
      <c r="P30" s="168">
        <v>1.002</v>
      </c>
      <c r="Q30" s="174"/>
      <c r="R30" s="174">
        <v>1.002</v>
      </c>
      <c r="S30" s="150">
        <f>ROUND(F30*(R30),3)</f>
        <v>0.14699999999999999</v>
      </c>
      <c r="V30" s="175"/>
      <c r="Z30">
        <v>0</v>
      </c>
    </row>
    <row r="31" spans="1:26" x14ac:dyDescent="0.25">
      <c r="A31" s="150"/>
      <c r="B31" s="150"/>
      <c r="C31" s="150"/>
      <c r="D31" s="150" t="s">
        <v>67</v>
      </c>
      <c r="E31" s="150"/>
      <c r="F31" s="168"/>
      <c r="G31" s="153"/>
      <c r="H31" s="153">
        <f>ROUND((SUM(M28:M30))/1,2)</f>
        <v>0</v>
      </c>
      <c r="I31" s="153">
        <f>ROUND((SUM(I28:I30))/1,2)</f>
        <v>0</v>
      </c>
      <c r="J31" s="150"/>
      <c r="K31" s="150"/>
      <c r="L31" s="150">
        <f>ROUND((SUM(L28:L30))/1,2)</f>
        <v>0</v>
      </c>
      <c r="M31" s="150">
        <f>ROUND((SUM(M28:M30))/1,2)</f>
        <v>0</v>
      </c>
      <c r="N31" s="150"/>
      <c r="O31" s="150"/>
      <c r="P31" s="176">
        <f>ROUND((SUM(P28:P30))/1,2)</f>
        <v>3.01</v>
      </c>
      <c r="Q31" s="147"/>
      <c r="R31" s="147"/>
      <c r="S31" s="176">
        <f>ROUND((SUM(S28:S30))/1,2)</f>
        <v>6.13</v>
      </c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"/>
      <c r="C32" s="1"/>
      <c r="D32" s="1"/>
      <c r="E32" s="1"/>
      <c r="F32" s="161"/>
      <c r="G32" s="143"/>
      <c r="H32" s="143"/>
      <c r="I32" s="143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0"/>
      <c r="B33" s="150"/>
      <c r="C33" s="150"/>
      <c r="D33" s="150" t="s">
        <v>68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/>
      <c r="B34" s="169" t="s">
        <v>128</v>
      </c>
      <c r="C34" s="173" t="s">
        <v>129</v>
      </c>
      <c r="D34" s="169" t="s">
        <v>130</v>
      </c>
      <c r="E34" s="169" t="s">
        <v>113</v>
      </c>
      <c r="F34" s="170">
        <v>9.7799999999999994</v>
      </c>
      <c r="G34" s="171"/>
      <c r="H34" s="171"/>
      <c r="I34" s="171">
        <f>ROUND(F34*(G34+H34),2)</f>
        <v>0</v>
      </c>
      <c r="J34" s="169">
        <f>ROUND(F34*(N34),2)</f>
        <v>84.89</v>
      </c>
      <c r="K34" s="1">
        <f>ROUND(F34*(O34),2)</f>
        <v>0</v>
      </c>
      <c r="L34" s="1">
        <f>ROUND(F34*(G34),2)</f>
        <v>0</v>
      </c>
      <c r="M34" s="1"/>
      <c r="N34" s="1">
        <v>8.68</v>
      </c>
      <c r="O34" s="1"/>
      <c r="P34" s="168">
        <v>0.50880000000000003</v>
      </c>
      <c r="Q34" s="174"/>
      <c r="R34" s="174">
        <v>0.50880000000000003</v>
      </c>
      <c r="S34" s="150">
        <f>ROUND(F34*(R34),3)</f>
        <v>4.976</v>
      </c>
      <c r="V34" s="175"/>
      <c r="Z34">
        <v>0</v>
      </c>
    </row>
    <row r="35" spans="1:26" ht="24.95" customHeight="1" x14ac:dyDescent="0.25">
      <c r="A35" s="172"/>
      <c r="B35" s="169" t="s">
        <v>131</v>
      </c>
      <c r="C35" s="173" t="s">
        <v>132</v>
      </c>
      <c r="D35" s="169" t="s">
        <v>133</v>
      </c>
      <c r="E35" s="169" t="s">
        <v>113</v>
      </c>
      <c r="F35" s="170">
        <v>2.5</v>
      </c>
      <c r="G35" s="171"/>
      <c r="H35" s="171"/>
      <c r="I35" s="171">
        <f>ROUND(F35*(G35+H35),2)</f>
        <v>0</v>
      </c>
      <c r="J35" s="169">
        <f>ROUND(F35*(N35),2)</f>
        <v>0.9</v>
      </c>
      <c r="K35" s="1">
        <f>ROUND(F35*(O35),2)</f>
        <v>0</v>
      </c>
      <c r="L35" s="1">
        <f>ROUND(F35*(G35),2)</f>
        <v>0</v>
      </c>
      <c r="M35" s="1"/>
      <c r="N35" s="1">
        <v>0.36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131</v>
      </c>
      <c r="C36" s="173" t="s">
        <v>134</v>
      </c>
      <c r="D36" s="169" t="s">
        <v>135</v>
      </c>
      <c r="E36" s="169" t="s">
        <v>113</v>
      </c>
      <c r="F36" s="170">
        <v>2.5</v>
      </c>
      <c r="G36" s="171"/>
      <c r="H36" s="171"/>
      <c r="I36" s="171">
        <f>ROUND(F36*(G36+H36),2)</f>
        <v>0</v>
      </c>
      <c r="J36" s="169">
        <f>ROUND(F36*(N36),2)</f>
        <v>29</v>
      </c>
      <c r="K36" s="1">
        <f>ROUND(F36*(O36),2)</f>
        <v>0</v>
      </c>
      <c r="L36" s="1">
        <f>ROUND(F36*(G36),2)</f>
        <v>0</v>
      </c>
      <c r="M36" s="1"/>
      <c r="N36" s="1">
        <v>11.6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131</v>
      </c>
      <c r="C37" s="173" t="s">
        <v>136</v>
      </c>
      <c r="D37" s="169" t="s">
        <v>137</v>
      </c>
      <c r="E37" s="169" t="s">
        <v>113</v>
      </c>
      <c r="F37" s="170">
        <v>7.3529999999999998</v>
      </c>
      <c r="G37" s="171"/>
      <c r="H37" s="171"/>
      <c r="I37" s="171">
        <f>ROUND(F37*(G37+H37),2)</f>
        <v>0</v>
      </c>
      <c r="J37" s="169">
        <f>ROUND(F37*(N37),2)</f>
        <v>102.57</v>
      </c>
      <c r="K37" s="1">
        <f>ROUND(F37*(O37),2)</f>
        <v>0</v>
      </c>
      <c r="L37" s="1">
        <f>ROUND(F37*(G37),2)</f>
        <v>0</v>
      </c>
      <c r="M37" s="1"/>
      <c r="N37" s="1">
        <v>13.95</v>
      </c>
      <c r="O37" s="1"/>
      <c r="P37" s="161"/>
      <c r="Q37" s="174"/>
      <c r="R37" s="174"/>
      <c r="S37" s="150"/>
      <c r="V37" s="175"/>
      <c r="Z37">
        <v>0</v>
      </c>
    </row>
    <row r="38" spans="1:26" ht="35.1" customHeight="1" x14ac:dyDescent="0.25">
      <c r="A38" s="172"/>
      <c r="B38" s="169" t="s">
        <v>131</v>
      </c>
      <c r="C38" s="173" t="s">
        <v>138</v>
      </c>
      <c r="D38" s="169" t="s">
        <v>139</v>
      </c>
      <c r="E38" s="169" t="s">
        <v>113</v>
      </c>
      <c r="F38" s="170">
        <v>7.28</v>
      </c>
      <c r="G38" s="171"/>
      <c r="H38" s="171"/>
      <c r="I38" s="171">
        <f>ROUND(F38*(G38+H38),2)</f>
        <v>0</v>
      </c>
      <c r="J38" s="169">
        <f>ROUND(F38*(N38),2)</f>
        <v>109.93</v>
      </c>
      <c r="K38" s="1">
        <f>ROUND(F38*(O38),2)</f>
        <v>0</v>
      </c>
      <c r="L38" s="1">
        <f>ROUND(F38*(G38),2)</f>
        <v>0</v>
      </c>
      <c r="M38" s="1"/>
      <c r="N38" s="1">
        <v>15.1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68</v>
      </c>
      <c r="E39" s="150"/>
      <c r="F39" s="168"/>
      <c r="G39" s="153"/>
      <c r="H39" s="153">
        <f>ROUND((SUM(M33:M38))/1,2)</f>
        <v>0</v>
      </c>
      <c r="I39" s="153">
        <f>ROUND((SUM(I33:I38))/1,2)</f>
        <v>0</v>
      </c>
      <c r="J39" s="150"/>
      <c r="K39" s="150"/>
      <c r="L39" s="150">
        <f>ROUND((SUM(L33:L38))/1,2)</f>
        <v>0</v>
      </c>
      <c r="M39" s="150">
        <f>ROUND((SUM(M33:M38))/1,2)</f>
        <v>0</v>
      </c>
      <c r="N39" s="150"/>
      <c r="O39" s="150"/>
      <c r="P39" s="176">
        <f>ROUND((SUM(P33:P38))/1,2)</f>
        <v>0.51</v>
      </c>
      <c r="Q39" s="147"/>
      <c r="R39" s="147"/>
      <c r="S39" s="176">
        <f>ROUND((SUM(S33:S38))/1,2)</f>
        <v>4.9800000000000004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150" t="s">
        <v>69</v>
      </c>
      <c r="E41" s="150"/>
      <c r="F41" s="168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47"/>
      <c r="R41" s="147"/>
      <c r="S41" s="150"/>
      <c r="T41" s="147"/>
      <c r="U41" s="147"/>
      <c r="V41" s="147"/>
      <c r="W41" s="147"/>
      <c r="X41" s="147"/>
      <c r="Y41" s="147"/>
      <c r="Z41" s="147"/>
    </row>
    <row r="42" spans="1:26" ht="24.95" customHeight="1" x14ac:dyDescent="0.25">
      <c r="A42" s="172"/>
      <c r="B42" s="169" t="s">
        <v>140</v>
      </c>
      <c r="C42" s="173" t="s">
        <v>141</v>
      </c>
      <c r="D42" s="169" t="s">
        <v>142</v>
      </c>
      <c r="E42" s="169" t="s">
        <v>113</v>
      </c>
      <c r="F42" s="170">
        <v>21.18</v>
      </c>
      <c r="G42" s="171"/>
      <c r="H42" s="171"/>
      <c r="I42" s="171">
        <f t="shared" ref="I42:I48" si="4">ROUND(F42*(G42+H42),2)</f>
        <v>0</v>
      </c>
      <c r="J42" s="169">
        <f t="shared" ref="J42:J48" si="5">ROUND(F42*(N42),2)</f>
        <v>56.76</v>
      </c>
      <c r="K42" s="1">
        <f t="shared" ref="K42:K48" si="6">ROUND(F42*(O42),2)</f>
        <v>0</v>
      </c>
      <c r="L42" s="1">
        <f t="shared" ref="L42:L48" si="7">ROUND(F42*(G42),2)</f>
        <v>0</v>
      </c>
      <c r="M42" s="1"/>
      <c r="N42" s="1">
        <v>2.68</v>
      </c>
      <c r="O42" s="1"/>
      <c r="P42" s="168">
        <v>1.5300000000000001E-3</v>
      </c>
      <c r="Q42" s="174"/>
      <c r="R42" s="174">
        <v>1.5300000000000001E-3</v>
      </c>
      <c r="S42" s="150">
        <f>ROUND(F42*(R42),3)</f>
        <v>3.2000000000000001E-2</v>
      </c>
      <c r="V42" s="175"/>
      <c r="Z42">
        <v>0</v>
      </c>
    </row>
    <row r="43" spans="1:26" ht="35.1" customHeight="1" x14ac:dyDescent="0.25">
      <c r="A43" s="172"/>
      <c r="B43" s="169" t="s">
        <v>116</v>
      </c>
      <c r="C43" s="173" t="s">
        <v>143</v>
      </c>
      <c r="D43" s="169" t="s">
        <v>144</v>
      </c>
      <c r="E43" s="169" t="s">
        <v>145</v>
      </c>
      <c r="F43" s="170">
        <v>11</v>
      </c>
      <c r="G43" s="171"/>
      <c r="H43" s="171"/>
      <c r="I43" s="171">
        <f t="shared" si="4"/>
        <v>0</v>
      </c>
      <c r="J43" s="169">
        <f t="shared" si="5"/>
        <v>63.8</v>
      </c>
      <c r="K43" s="1">
        <f t="shared" si="6"/>
        <v>0</v>
      </c>
      <c r="L43" s="1">
        <f t="shared" si="7"/>
        <v>0</v>
      </c>
      <c r="M43" s="1"/>
      <c r="N43" s="1">
        <v>5.8</v>
      </c>
      <c r="O43" s="1"/>
      <c r="P43" s="161"/>
      <c r="Q43" s="174"/>
      <c r="R43" s="174"/>
      <c r="S43" s="150"/>
      <c r="V43" s="175"/>
      <c r="Z43">
        <v>0</v>
      </c>
    </row>
    <row r="44" spans="1:26" ht="35.1" customHeight="1" x14ac:dyDescent="0.25">
      <c r="A44" s="172"/>
      <c r="B44" s="169" t="s">
        <v>116</v>
      </c>
      <c r="C44" s="173" t="s">
        <v>146</v>
      </c>
      <c r="D44" s="169" t="s">
        <v>147</v>
      </c>
      <c r="E44" s="169" t="s">
        <v>145</v>
      </c>
      <c r="F44" s="170">
        <v>7</v>
      </c>
      <c r="G44" s="171"/>
      <c r="H44" s="171"/>
      <c r="I44" s="171">
        <f t="shared" si="4"/>
        <v>0</v>
      </c>
      <c r="J44" s="169">
        <f t="shared" si="5"/>
        <v>42.49</v>
      </c>
      <c r="K44" s="1">
        <f t="shared" si="6"/>
        <v>0</v>
      </c>
      <c r="L44" s="1">
        <f t="shared" si="7"/>
        <v>0</v>
      </c>
      <c r="M44" s="1"/>
      <c r="N44" s="1">
        <v>6.07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128</v>
      </c>
      <c r="C45" s="173" t="s">
        <v>148</v>
      </c>
      <c r="D45" s="169" t="s">
        <v>149</v>
      </c>
      <c r="E45" s="169" t="s">
        <v>97</v>
      </c>
      <c r="F45" s="170">
        <v>0.3</v>
      </c>
      <c r="G45" s="171"/>
      <c r="H45" s="171"/>
      <c r="I45" s="171">
        <f t="shared" si="4"/>
        <v>0</v>
      </c>
      <c r="J45" s="169">
        <f t="shared" si="5"/>
        <v>28.61</v>
      </c>
      <c r="K45" s="1">
        <f t="shared" si="6"/>
        <v>0</v>
      </c>
      <c r="L45" s="1">
        <f t="shared" si="7"/>
        <v>0</v>
      </c>
      <c r="M45" s="1"/>
      <c r="N45" s="1">
        <v>95.38</v>
      </c>
      <c r="O45" s="1"/>
      <c r="P45" s="168">
        <v>2.2010900000000002</v>
      </c>
      <c r="Q45" s="174"/>
      <c r="R45" s="174">
        <v>2.2010900000000002</v>
      </c>
      <c r="S45" s="150">
        <f>ROUND(F45*(R45),3)</f>
        <v>0.66</v>
      </c>
      <c r="V45" s="175"/>
      <c r="Z45">
        <v>0</v>
      </c>
    </row>
    <row r="46" spans="1:26" ht="24.95" customHeight="1" x14ac:dyDescent="0.25">
      <c r="A46" s="172"/>
      <c r="B46" s="169" t="s">
        <v>110</v>
      </c>
      <c r="C46" s="173" t="s">
        <v>150</v>
      </c>
      <c r="D46" s="169" t="s">
        <v>151</v>
      </c>
      <c r="E46" s="169" t="s">
        <v>152</v>
      </c>
      <c r="F46" s="170">
        <v>5</v>
      </c>
      <c r="G46" s="171"/>
      <c r="H46" s="171"/>
      <c r="I46" s="171">
        <f t="shared" si="4"/>
        <v>0</v>
      </c>
      <c r="J46" s="169">
        <f t="shared" si="5"/>
        <v>38.200000000000003</v>
      </c>
      <c r="K46" s="1">
        <f t="shared" si="6"/>
        <v>0</v>
      </c>
      <c r="L46" s="1">
        <f t="shared" si="7"/>
        <v>0</v>
      </c>
      <c r="M46" s="1"/>
      <c r="N46" s="1">
        <v>7.64</v>
      </c>
      <c r="O46" s="1"/>
      <c r="P46" s="168">
        <v>3.0000000000000001E-5</v>
      </c>
      <c r="Q46" s="174"/>
      <c r="R46" s="174">
        <v>3.0000000000000001E-5</v>
      </c>
      <c r="S46" s="150">
        <f>ROUND(F46*(R46),3)</f>
        <v>0</v>
      </c>
      <c r="V46" s="175"/>
      <c r="Z46">
        <v>0</v>
      </c>
    </row>
    <row r="47" spans="1:26" ht="24.95" customHeight="1" x14ac:dyDescent="0.25">
      <c r="A47" s="172"/>
      <c r="B47" s="169" t="s">
        <v>131</v>
      </c>
      <c r="C47" s="173" t="s">
        <v>153</v>
      </c>
      <c r="D47" s="169" t="s">
        <v>154</v>
      </c>
      <c r="E47" s="169" t="s">
        <v>145</v>
      </c>
      <c r="F47" s="170">
        <v>11.08</v>
      </c>
      <c r="G47" s="171"/>
      <c r="H47" s="171"/>
      <c r="I47" s="171">
        <f t="shared" si="4"/>
        <v>0</v>
      </c>
      <c r="J47" s="169">
        <f t="shared" si="5"/>
        <v>30.69</v>
      </c>
      <c r="K47" s="1">
        <f t="shared" si="6"/>
        <v>0</v>
      </c>
      <c r="L47" s="1">
        <f t="shared" si="7"/>
        <v>0</v>
      </c>
      <c r="M47" s="1"/>
      <c r="N47" s="1">
        <v>2.77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131</v>
      </c>
      <c r="C48" s="173" t="s">
        <v>155</v>
      </c>
      <c r="D48" s="169" t="s">
        <v>156</v>
      </c>
      <c r="E48" s="169" t="s">
        <v>152</v>
      </c>
      <c r="F48" s="170">
        <v>10.97</v>
      </c>
      <c r="G48" s="171"/>
      <c r="H48" s="171"/>
      <c r="I48" s="171">
        <f t="shared" si="4"/>
        <v>0</v>
      </c>
      <c r="J48" s="169">
        <f t="shared" si="5"/>
        <v>62.64</v>
      </c>
      <c r="K48" s="1">
        <f t="shared" si="6"/>
        <v>0</v>
      </c>
      <c r="L48" s="1">
        <f t="shared" si="7"/>
        <v>0</v>
      </c>
      <c r="M48" s="1"/>
      <c r="N48" s="1">
        <v>5.71</v>
      </c>
      <c r="O48" s="1"/>
      <c r="P48" s="161"/>
      <c r="Q48" s="174"/>
      <c r="R48" s="174"/>
      <c r="S48" s="150"/>
      <c r="V48" s="175"/>
      <c r="Z48">
        <v>0</v>
      </c>
    </row>
    <row r="49" spans="1:26" x14ac:dyDescent="0.25">
      <c r="A49" s="150"/>
      <c r="B49" s="150"/>
      <c r="C49" s="150"/>
      <c r="D49" s="150" t="s">
        <v>69</v>
      </c>
      <c r="E49" s="150"/>
      <c r="F49" s="168"/>
      <c r="G49" s="153"/>
      <c r="H49" s="153">
        <f>ROUND((SUM(M41:M48))/1,2)</f>
        <v>0</v>
      </c>
      <c r="I49" s="153">
        <f>ROUND((SUM(I41:I48))/1,2)</f>
        <v>0</v>
      </c>
      <c r="J49" s="150"/>
      <c r="K49" s="150"/>
      <c r="L49" s="150">
        <f>ROUND((SUM(L41:L48))/1,2)</f>
        <v>0</v>
      </c>
      <c r="M49" s="150">
        <f>ROUND((SUM(M41:M48))/1,2)</f>
        <v>0</v>
      </c>
      <c r="N49" s="150"/>
      <c r="O49" s="150"/>
      <c r="P49" s="176">
        <f>ROUND((SUM(P41:P48))/1,2)</f>
        <v>2.2000000000000002</v>
      </c>
      <c r="Q49" s="147"/>
      <c r="R49" s="147"/>
      <c r="S49" s="176">
        <f>ROUND((SUM(S41:S48))/1,2)</f>
        <v>0.69</v>
      </c>
      <c r="T49" s="147"/>
      <c r="U49" s="147"/>
      <c r="V49" s="147"/>
      <c r="W49" s="147"/>
      <c r="X49" s="147"/>
      <c r="Y49" s="147"/>
      <c r="Z49" s="147"/>
    </row>
    <row r="50" spans="1:26" x14ac:dyDescent="0.25">
      <c r="A50" s="1"/>
      <c r="B50" s="1"/>
      <c r="C50" s="1"/>
      <c r="D50" s="1"/>
      <c r="E50" s="1"/>
      <c r="F50" s="161"/>
      <c r="G50" s="143"/>
      <c r="H50" s="143"/>
      <c r="I50" s="143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0"/>
      <c r="B51" s="150"/>
      <c r="C51" s="150"/>
      <c r="D51" s="150" t="s">
        <v>70</v>
      </c>
      <c r="E51" s="150"/>
      <c r="F51" s="168"/>
      <c r="G51" s="151"/>
      <c r="H51" s="151"/>
      <c r="I51" s="151"/>
      <c r="J51" s="150"/>
      <c r="K51" s="150"/>
      <c r="L51" s="150"/>
      <c r="M51" s="150"/>
      <c r="N51" s="150"/>
      <c r="O51" s="150"/>
      <c r="P51" s="150"/>
      <c r="Q51" s="147"/>
      <c r="R51" s="147"/>
      <c r="S51" s="150"/>
      <c r="T51" s="147"/>
      <c r="U51" s="147"/>
      <c r="V51" s="147"/>
      <c r="W51" s="147"/>
      <c r="X51" s="147"/>
      <c r="Y51" s="147"/>
      <c r="Z51" s="147"/>
    </row>
    <row r="52" spans="1:26" ht="24.95" customHeight="1" x14ac:dyDescent="0.25">
      <c r="A52" s="172"/>
      <c r="B52" s="169" t="s">
        <v>116</v>
      </c>
      <c r="C52" s="173" t="s">
        <v>157</v>
      </c>
      <c r="D52" s="169" t="s">
        <v>158</v>
      </c>
      <c r="E52" s="169" t="s">
        <v>127</v>
      </c>
      <c r="F52" s="170">
        <v>23.384</v>
      </c>
      <c r="G52" s="171"/>
      <c r="H52" s="171"/>
      <c r="I52" s="171">
        <f>ROUND(F52*(G52+H52),2)</f>
        <v>0</v>
      </c>
      <c r="J52" s="169">
        <f>ROUND(F52*(N52),2)</f>
        <v>284.12</v>
      </c>
      <c r="K52" s="1">
        <f>ROUND(F52*(O52),2)</f>
        <v>0</v>
      </c>
      <c r="L52" s="1">
        <f>ROUND(F52*(G52),2)</f>
        <v>0</v>
      </c>
      <c r="M52" s="1"/>
      <c r="N52" s="1">
        <v>12.15</v>
      </c>
      <c r="O52" s="1"/>
      <c r="P52" s="161"/>
      <c r="Q52" s="174"/>
      <c r="R52" s="174"/>
      <c r="S52" s="150"/>
      <c r="V52" s="175"/>
      <c r="Z52">
        <v>0</v>
      </c>
    </row>
    <row r="53" spans="1:26" x14ac:dyDescent="0.25">
      <c r="A53" s="150"/>
      <c r="B53" s="150"/>
      <c r="C53" s="150"/>
      <c r="D53" s="150" t="s">
        <v>70</v>
      </c>
      <c r="E53" s="150"/>
      <c r="F53" s="168"/>
      <c r="G53" s="153"/>
      <c r="H53" s="153">
        <f>ROUND((SUM(M51:M52))/1,2)</f>
        <v>0</v>
      </c>
      <c r="I53" s="153">
        <f>ROUND((SUM(I51:I52))/1,2)</f>
        <v>0</v>
      </c>
      <c r="J53" s="150"/>
      <c r="K53" s="150"/>
      <c r="L53" s="150">
        <f>ROUND((SUM(L51:L52))/1,2)</f>
        <v>0</v>
      </c>
      <c r="M53" s="150">
        <f>ROUND((SUM(M51:M52))/1,2)</f>
        <v>0</v>
      </c>
      <c r="N53" s="150"/>
      <c r="O53" s="150"/>
      <c r="P53" s="176">
        <f>ROUND((SUM(P51:P52))/1,2)</f>
        <v>0</v>
      </c>
      <c r="Q53" s="147"/>
      <c r="R53" s="147"/>
      <c r="S53" s="176">
        <f>ROUND((SUM(S51:S52))/1,2)</f>
        <v>0</v>
      </c>
      <c r="T53" s="147"/>
      <c r="U53" s="147"/>
      <c r="V53" s="147"/>
      <c r="W53" s="147"/>
      <c r="X53" s="147"/>
      <c r="Y53" s="147"/>
      <c r="Z53" s="147"/>
    </row>
    <row r="54" spans="1:26" x14ac:dyDescent="0.25">
      <c r="A54" s="1"/>
      <c r="B54" s="1"/>
      <c r="C54" s="1"/>
      <c r="D54" s="1"/>
      <c r="E54" s="1"/>
      <c r="F54" s="161"/>
      <c r="G54" s="143"/>
      <c r="H54" s="143"/>
      <c r="I54" s="143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0"/>
      <c r="B55" s="150"/>
      <c r="C55" s="150"/>
      <c r="D55" s="2" t="s">
        <v>64</v>
      </c>
      <c r="E55" s="150"/>
      <c r="F55" s="168"/>
      <c r="G55" s="153"/>
      <c r="H55" s="153">
        <f>ROUND((SUM(M9:M54))/2,2)</f>
        <v>0</v>
      </c>
      <c r="I55" s="153">
        <f>ROUND((SUM(I9:I54))/2,2)</f>
        <v>0</v>
      </c>
      <c r="J55" s="151"/>
      <c r="K55" s="150"/>
      <c r="L55" s="151">
        <f>ROUND((SUM(L9:L54))/2,2)</f>
        <v>0</v>
      </c>
      <c r="M55" s="151">
        <f>ROUND((SUM(M9:M54))/2,2)</f>
        <v>0</v>
      </c>
      <c r="N55" s="150"/>
      <c r="O55" s="150"/>
      <c r="P55" s="176">
        <f>ROUND((SUM(P9:P54))/2,2)</f>
        <v>12.55</v>
      </c>
      <c r="S55" s="176">
        <f>ROUND((SUM(S9:S54))/2,2)</f>
        <v>19.14</v>
      </c>
    </row>
    <row r="56" spans="1:26" x14ac:dyDescent="0.25">
      <c r="A56" s="1"/>
      <c r="B56" s="1"/>
      <c r="C56" s="1"/>
      <c r="D56" s="1"/>
      <c r="E56" s="1"/>
      <c r="F56" s="161"/>
      <c r="G56" s="143"/>
      <c r="H56" s="143"/>
      <c r="I56" s="143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0"/>
      <c r="B57" s="150"/>
      <c r="C57" s="150"/>
      <c r="D57" s="2" t="s">
        <v>71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x14ac:dyDescent="0.25">
      <c r="A58" s="150"/>
      <c r="B58" s="150"/>
      <c r="C58" s="150"/>
      <c r="D58" s="150" t="s">
        <v>72</v>
      </c>
      <c r="E58" s="150"/>
      <c r="F58" s="168"/>
      <c r="G58" s="151"/>
      <c r="H58" s="151"/>
      <c r="I58" s="151"/>
      <c r="J58" s="150"/>
      <c r="K58" s="150"/>
      <c r="L58" s="150"/>
      <c r="M58" s="150"/>
      <c r="N58" s="150"/>
      <c r="O58" s="150"/>
      <c r="P58" s="150"/>
      <c r="Q58" s="147"/>
      <c r="R58" s="147"/>
      <c r="S58" s="150"/>
      <c r="T58" s="147"/>
      <c r="U58" s="147"/>
      <c r="V58" s="147"/>
      <c r="W58" s="147"/>
      <c r="X58" s="147"/>
      <c r="Y58" s="147"/>
      <c r="Z58" s="147"/>
    </row>
    <row r="59" spans="1:26" ht="24.95" customHeight="1" x14ac:dyDescent="0.25">
      <c r="A59" s="172"/>
      <c r="B59" s="169" t="s">
        <v>159</v>
      </c>
      <c r="C59" s="173" t="s">
        <v>160</v>
      </c>
      <c r="D59" s="169" t="s">
        <v>161</v>
      </c>
      <c r="E59" s="169" t="s">
        <v>145</v>
      </c>
      <c r="F59" s="170">
        <v>5</v>
      </c>
      <c r="G59" s="171"/>
      <c r="H59" s="171"/>
      <c r="I59" s="171">
        <f t="shared" ref="I59:I74" si="8">ROUND(F59*(G59+H59),2)</f>
        <v>0</v>
      </c>
      <c r="J59" s="169">
        <f t="shared" ref="J59:J74" si="9">ROUND(F59*(N59),2)</f>
        <v>9.35</v>
      </c>
      <c r="K59" s="1">
        <f t="shared" ref="K59:K74" si="10">ROUND(F59*(O59),2)</f>
        <v>0</v>
      </c>
      <c r="L59" s="1">
        <f t="shared" ref="L59:L74" si="11">ROUND(F59*(G59),2)</f>
        <v>0</v>
      </c>
      <c r="M59" s="1"/>
      <c r="N59" s="1">
        <v>1.87</v>
      </c>
      <c r="O59" s="1"/>
      <c r="P59" s="168">
        <v>2.1000000000000001E-4</v>
      </c>
      <c r="Q59" s="174"/>
      <c r="R59" s="174">
        <v>2.1000000000000001E-4</v>
      </c>
      <c r="S59" s="150">
        <f>ROUND(F59*(R59),3)</f>
        <v>1E-3</v>
      </c>
      <c r="V59" s="175"/>
      <c r="Z59">
        <v>0</v>
      </c>
    </row>
    <row r="60" spans="1:26" ht="24.95" customHeight="1" x14ac:dyDescent="0.25">
      <c r="A60" s="172"/>
      <c r="B60" s="169" t="s">
        <v>159</v>
      </c>
      <c r="C60" s="173" t="s">
        <v>162</v>
      </c>
      <c r="D60" s="169" t="s">
        <v>163</v>
      </c>
      <c r="E60" s="169" t="s">
        <v>145</v>
      </c>
      <c r="F60" s="170">
        <v>51</v>
      </c>
      <c r="G60" s="171"/>
      <c r="H60" s="171"/>
      <c r="I60" s="171">
        <f t="shared" si="8"/>
        <v>0</v>
      </c>
      <c r="J60" s="169">
        <f t="shared" si="9"/>
        <v>67.319999999999993</v>
      </c>
      <c r="K60" s="1">
        <f t="shared" si="10"/>
        <v>0</v>
      </c>
      <c r="L60" s="1">
        <f t="shared" si="11"/>
        <v>0</v>
      </c>
      <c r="M60" s="1"/>
      <c r="N60" s="1">
        <v>1.32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159</v>
      </c>
      <c r="C61" s="173" t="s">
        <v>164</v>
      </c>
      <c r="D61" s="169" t="s">
        <v>165</v>
      </c>
      <c r="E61" s="169" t="s">
        <v>152</v>
      </c>
      <c r="F61" s="170">
        <v>115.64</v>
      </c>
      <c r="G61" s="171"/>
      <c r="H61" s="171"/>
      <c r="I61" s="171">
        <f t="shared" si="8"/>
        <v>0</v>
      </c>
      <c r="J61" s="169">
        <f t="shared" si="9"/>
        <v>605.95000000000005</v>
      </c>
      <c r="K61" s="1">
        <f t="shared" si="10"/>
        <v>0</v>
      </c>
      <c r="L61" s="1">
        <f t="shared" si="11"/>
        <v>0</v>
      </c>
      <c r="M61" s="1"/>
      <c r="N61" s="1">
        <v>5.24</v>
      </c>
      <c r="O61" s="1"/>
      <c r="P61" s="168">
        <v>2.5999999999999998E-4</v>
      </c>
      <c r="Q61" s="174"/>
      <c r="R61" s="174">
        <v>2.5999999999999998E-4</v>
      </c>
      <c r="S61" s="150">
        <f>ROUND(F61*(R61),3)</f>
        <v>0.03</v>
      </c>
      <c r="V61" s="175"/>
      <c r="Z61">
        <v>0</v>
      </c>
    </row>
    <row r="62" spans="1:26" ht="24.95" customHeight="1" x14ac:dyDescent="0.25">
      <c r="A62" s="172"/>
      <c r="B62" s="169" t="s">
        <v>159</v>
      </c>
      <c r="C62" s="173" t="s">
        <v>166</v>
      </c>
      <c r="D62" s="169" t="s">
        <v>167</v>
      </c>
      <c r="E62" s="169" t="s">
        <v>152</v>
      </c>
      <c r="F62" s="170">
        <v>11.2</v>
      </c>
      <c r="G62" s="171"/>
      <c r="H62" s="171"/>
      <c r="I62" s="171">
        <f t="shared" si="8"/>
        <v>0</v>
      </c>
      <c r="J62" s="169">
        <f t="shared" si="9"/>
        <v>76.94</v>
      </c>
      <c r="K62" s="1">
        <f t="shared" si="10"/>
        <v>0</v>
      </c>
      <c r="L62" s="1">
        <f t="shared" si="11"/>
        <v>0</v>
      </c>
      <c r="M62" s="1"/>
      <c r="N62" s="1">
        <v>6.87</v>
      </c>
      <c r="O62" s="1"/>
      <c r="P62" s="168">
        <v>2.5999999999999998E-4</v>
      </c>
      <c r="Q62" s="174"/>
      <c r="R62" s="174">
        <v>2.5999999999999998E-4</v>
      </c>
      <c r="S62" s="150">
        <f>ROUND(F62*(R62),3)</f>
        <v>3.0000000000000001E-3</v>
      </c>
      <c r="V62" s="175"/>
      <c r="Z62">
        <v>0</v>
      </c>
    </row>
    <row r="63" spans="1:26" ht="35.1" customHeight="1" x14ac:dyDescent="0.25">
      <c r="A63" s="172"/>
      <c r="B63" s="169" t="s">
        <v>159</v>
      </c>
      <c r="C63" s="173" t="s">
        <v>168</v>
      </c>
      <c r="D63" s="169" t="s">
        <v>169</v>
      </c>
      <c r="E63" s="169" t="s">
        <v>97</v>
      </c>
      <c r="F63" s="170">
        <v>1.8620000000000001</v>
      </c>
      <c r="G63" s="171"/>
      <c r="H63" s="171"/>
      <c r="I63" s="171">
        <f t="shared" si="8"/>
        <v>0</v>
      </c>
      <c r="J63" s="169">
        <f t="shared" si="9"/>
        <v>58</v>
      </c>
      <c r="K63" s="1">
        <f t="shared" si="10"/>
        <v>0</v>
      </c>
      <c r="L63" s="1">
        <f t="shared" si="11"/>
        <v>0</v>
      </c>
      <c r="M63" s="1"/>
      <c r="N63" s="1">
        <v>31.15</v>
      </c>
      <c r="O63" s="1"/>
      <c r="P63" s="168">
        <v>2.3100000000000002E-2</v>
      </c>
      <c r="Q63" s="174"/>
      <c r="R63" s="174">
        <v>2.3100000000000002E-2</v>
      </c>
      <c r="S63" s="150">
        <f>ROUND(F63*(R63),3)</f>
        <v>4.2999999999999997E-2</v>
      </c>
      <c r="V63" s="175"/>
      <c r="Z63">
        <v>0</v>
      </c>
    </row>
    <row r="64" spans="1:26" ht="24.95" customHeight="1" x14ac:dyDescent="0.25">
      <c r="A64" s="172"/>
      <c r="B64" s="169" t="s">
        <v>159</v>
      </c>
      <c r="C64" s="173" t="s">
        <v>170</v>
      </c>
      <c r="D64" s="169" t="s">
        <v>171</v>
      </c>
      <c r="E64" s="169" t="s">
        <v>172</v>
      </c>
      <c r="F64" s="170">
        <v>4.5</v>
      </c>
      <c r="G64" s="177"/>
      <c r="H64" s="177"/>
      <c r="I64" s="177">
        <f t="shared" si="8"/>
        <v>0</v>
      </c>
      <c r="J64" s="169">
        <f t="shared" si="9"/>
        <v>114</v>
      </c>
      <c r="K64" s="1">
        <f t="shared" si="10"/>
        <v>0</v>
      </c>
      <c r="L64" s="1">
        <f t="shared" si="11"/>
        <v>0</v>
      </c>
      <c r="M64" s="1"/>
      <c r="N64" s="1">
        <v>25.333000957965851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131</v>
      </c>
      <c r="C65" s="173" t="s">
        <v>173</v>
      </c>
      <c r="D65" s="169" t="s">
        <v>174</v>
      </c>
      <c r="E65" s="169" t="s">
        <v>145</v>
      </c>
      <c r="F65" s="170">
        <v>5</v>
      </c>
      <c r="G65" s="171"/>
      <c r="H65" s="171"/>
      <c r="I65" s="171">
        <f t="shared" si="8"/>
        <v>0</v>
      </c>
      <c r="J65" s="169">
        <f t="shared" si="9"/>
        <v>74.95</v>
      </c>
      <c r="K65" s="1">
        <f t="shared" si="10"/>
        <v>0</v>
      </c>
      <c r="L65" s="1">
        <f t="shared" si="11"/>
        <v>0</v>
      </c>
      <c r="M65" s="1"/>
      <c r="N65" s="1">
        <v>14.99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131</v>
      </c>
      <c r="C66" s="173" t="s">
        <v>175</v>
      </c>
      <c r="D66" s="169" t="s">
        <v>176</v>
      </c>
      <c r="E66" s="169" t="s">
        <v>145</v>
      </c>
      <c r="F66" s="170">
        <v>51</v>
      </c>
      <c r="G66" s="171"/>
      <c r="H66" s="171"/>
      <c r="I66" s="171">
        <f t="shared" si="8"/>
        <v>0</v>
      </c>
      <c r="J66" s="169">
        <f t="shared" si="9"/>
        <v>237.15</v>
      </c>
      <c r="K66" s="1">
        <f t="shared" si="10"/>
        <v>0</v>
      </c>
      <c r="L66" s="1">
        <f t="shared" si="11"/>
        <v>0</v>
      </c>
      <c r="M66" s="1"/>
      <c r="N66" s="1">
        <v>4.6500000000000004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131</v>
      </c>
      <c r="C67" s="173" t="s">
        <v>177</v>
      </c>
      <c r="D67" s="169" t="s">
        <v>178</v>
      </c>
      <c r="E67" s="169" t="s">
        <v>97</v>
      </c>
      <c r="F67" s="170">
        <v>0.437</v>
      </c>
      <c r="G67" s="171"/>
      <c r="H67" s="171"/>
      <c r="I67" s="171">
        <f t="shared" si="8"/>
        <v>0</v>
      </c>
      <c r="J67" s="169">
        <f t="shared" si="9"/>
        <v>85.59</v>
      </c>
      <c r="K67" s="1">
        <f t="shared" si="10"/>
        <v>0</v>
      </c>
      <c r="L67" s="1">
        <f t="shared" si="11"/>
        <v>0</v>
      </c>
      <c r="M67" s="1"/>
      <c r="N67" s="1">
        <v>195.86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131</v>
      </c>
      <c r="C68" s="173" t="s">
        <v>179</v>
      </c>
      <c r="D68" s="169" t="s">
        <v>180</v>
      </c>
      <c r="E68" s="169" t="s">
        <v>97</v>
      </c>
      <c r="F68" s="170">
        <v>1.3460000000000001</v>
      </c>
      <c r="G68" s="171"/>
      <c r="H68" s="171"/>
      <c r="I68" s="171">
        <f t="shared" si="8"/>
        <v>0</v>
      </c>
      <c r="J68" s="169">
        <f t="shared" si="9"/>
        <v>345.34</v>
      </c>
      <c r="K68" s="1">
        <f t="shared" si="10"/>
        <v>0</v>
      </c>
      <c r="L68" s="1">
        <f t="shared" si="11"/>
        <v>0</v>
      </c>
      <c r="M68" s="1"/>
      <c r="N68" s="1">
        <v>256.57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131</v>
      </c>
      <c r="C69" s="173" t="s">
        <v>181</v>
      </c>
      <c r="D69" s="169" t="s">
        <v>182</v>
      </c>
      <c r="E69" s="169" t="s">
        <v>97</v>
      </c>
      <c r="F69" s="170">
        <v>7.9000000000000001E-2</v>
      </c>
      <c r="G69" s="171"/>
      <c r="H69" s="171"/>
      <c r="I69" s="171">
        <f t="shared" si="8"/>
        <v>0</v>
      </c>
      <c r="J69" s="169">
        <f t="shared" si="9"/>
        <v>21.78</v>
      </c>
      <c r="K69" s="1">
        <f t="shared" si="10"/>
        <v>0</v>
      </c>
      <c r="L69" s="1">
        <f t="shared" si="11"/>
        <v>0</v>
      </c>
      <c r="M69" s="1"/>
      <c r="N69" s="1">
        <v>275.72000000000003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131</v>
      </c>
      <c r="C70" s="173" t="s">
        <v>183</v>
      </c>
      <c r="D70" s="169" t="s">
        <v>184</v>
      </c>
      <c r="E70" s="169" t="s">
        <v>97</v>
      </c>
      <c r="F70" s="170">
        <v>0.154</v>
      </c>
      <c r="G70" s="171"/>
      <c r="H70" s="171"/>
      <c r="I70" s="171">
        <f t="shared" si="8"/>
        <v>0</v>
      </c>
      <c r="J70" s="169">
        <f t="shared" si="9"/>
        <v>82.8</v>
      </c>
      <c r="K70" s="1">
        <f t="shared" si="10"/>
        <v>0</v>
      </c>
      <c r="L70" s="1">
        <f t="shared" si="11"/>
        <v>0</v>
      </c>
      <c r="M70" s="1"/>
      <c r="N70" s="1">
        <v>537.67999999999995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131</v>
      </c>
      <c r="C71" s="173" t="s">
        <v>185</v>
      </c>
      <c r="D71" s="169" t="s">
        <v>186</v>
      </c>
      <c r="E71" s="169" t="s">
        <v>113</v>
      </c>
      <c r="F71" s="170">
        <v>2.6880000000000002</v>
      </c>
      <c r="G71" s="171"/>
      <c r="H71" s="171"/>
      <c r="I71" s="171">
        <f t="shared" si="8"/>
        <v>0</v>
      </c>
      <c r="J71" s="169">
        <f t="shared" si="9"/>
        <v>29.86</v>
      </c>
      <c r="K71" s="1">
        <f t="shared" si="10"/>
        <v>0</v>
      </c>
      <c r="L71" s="1">
        <f t="shared" si="11"/>
        <v>0</v>
      </c>
      <c r="M71" s="1"/>
      <c r="N71" s="1">
        <v>11.11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131</v>
      </c>
      <c r="C72" s="173" t="s">
        <v>187</v>
      </c>
      <c r="D72" s="169" t="s">
        <v>188</v>
      </c>
      <c r="E72" s="169" t="s">
        <v>152</v>
      </c>
      <c r="F72" s="170">
        <v>110</v>
      </c>
      <c r="G72" s="171"/>
      <c r="H72" s="171"/>
      <c r="I72" s="171">
        <f t="shared" si="8"/>
        <v>0</v>
      </c>
      <c r="J72" s="169">
        <f t="shared" si="9"/>
        <v>81.400000000000006</v>
      </c>
      <c r="K72" s="1">
        <f t="shared" si="10"/>
        <v>0</v>
      </c>
      <c r="L72" s="1">
        <f t="shared" si="11"/>
        <v>0</v>
      </c>
      <c r="M72" s="1"/>
      <c r="N72" s="1">
        <v>0.74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131</v>
      </c>
      <c r="C73" s="173" t="s">
        <v>189</v>
      </c>
      <c r="D73" s="169" t="s">
        <v>190</v>
      </c>
      <c r="E73" s="169" t="s">
        <v>152</v>
      </c>
      <c r="F73" s="170">
        <v>30</v>
      </c>
      <c r="G73" s="171"/>
      <c r="H73" s="171"/>
      <c r="I73" s="171">
        <f t="shared" si="8"/>
        <v>0</v>
      </c>
      <c r="J73" s="169">
        <f t="shared" si="9"/>
        <v>42.6</v>
      </c>
      <c r="K73" s="1">
        <f t="shared" si="10"/>
        <v>0</v>
      </c>
      <c r="L73" s="1">
        <f t="shared" si="11"/>
        <v>0</v>
      </c>
      <c r="M73" s="1"/>
      <c r="N73" s="1">
        <v>1.42</v>
      </c>
      <c r="O73" s="1"/>
      <c r="P73" s="161"/>
      <c r="Q73" s="174"/>
      <c r="R73" s="174"/>
      <c r="S73" s="150"/>
      <c r="V73" s="175"/>
      <c r="Z73">
        <v>0</v>
      </c>
    </row>
    <row r="74" spans="1:26" ht="24.95" customHeight="1" x14ac:dyDescent="0.25">
      <c r="A74" s="172"/>
      <c r="B74" s="169" t="s">
        <v>131</v>
      </c>
      <c r="C74" s="173" t="s">
        <v>191</v>
      </c>
      <c r="D74" s="169" t="s">
        <v>192</v>
      </c>
      <c r="E74" s="169" t="s">
        <v>152</v>
      </c>
      <c r="F74" s="170">
        <v>10.199999999999999</v>
      </c>
      <c r="G74" s="171"/>
      <c r="H74" s="171"/>
      <c r="I74" s="171">
        <f t="shared" si="8"/>
        <v>0</v>
      </c>
      <c r="J74" s="169">
        <f t="shared" si="9"/>
        <v>680.24</v>
      </c>
      <c r="K74" s="1">
        <f t="shared" si="10"/>
        <v>0</v>
      </c>
      <c r="L74" s="1">
        <f t="shared" si="11"/>
        <v>0</v>
      </c>
      <c r="M74" s="1"/>
      <c r="N74" s="1">
        <v>66.69</v>
      </c>
      <c r="O74" s="1"/>
      <c r="P74" s="161"/>
      <c r="Q74" s="174"/>
      <c r="R74" s="174"/>
      <c r="S74" s="150"/>
      <c r="V74" s="175"/>
      <c r="Z74">
        <v>0</v>
      </c>
    </row>
    <row r="75" spans="1:26" x14ac:dyDescent="0.25">
      <c r="A75" s="150"/>
      <c r="B75" s="150"/>
      <c r="C75" s="150"/>
      <c r="D75" s="150" t="s">
        <v>72</v>
      </c>
      <c r="E75" s="150"/>
      <c r="F75" s="168"/>
      <c r="G75" s="153"/>
      <c r="H75" s="153">
        <f>ROUND((SUM(M58:M74))/1,2)</f>
        <v>0</v>
      </c>
      <c r="I75" s="153">
        <f>ROUND((SUM(I58:I74))/1,2)</f>
        <v>0</v>
      </c>
      <c r="J75" s="150"/>
      <c r="K75" s="150"/>
      <c r="L75" s="150">
        <f>ROUND((SUM(L58:L74))/1,2)</f>
        <v>0</v>
      </c>
      <c r="M75" s="150">
        <f>ROUND((SUM(M58:M74))/1,2)</f>
        <v>0</v>
      </c>
      <c r="N75" s="150"/>
      <c r="O75" s="150"/>
      <c r="P75" s="176">
        <f>ROUND((SUM(P58:P74))/1,2)</f>
        <v>0.02</v>
      </c>
      <c r="Q75" s="147"/>
      <c r="R75" s="147"/>
      <c r="S75" s="176">
        <f>ROUND((SUM(S58:S74))/1,2)</f>
        <v>0.08</v>
      </c>
      <c r="T75" s="147"/>
      <c r="U75" s="147"/>
      <c r="V75" s="147"/>
      <c r="W75" s="147"/>
      <c r="X75" s="147"/>
      <c r="Y75" s="147"/>
      <c r="Z75" s="147"/>
    </row>
    <row r="76" spans="1:26" x14ac:dyDescent="0.25">
      <c r="A76" s="1"/>
      <c r="B76" s="1"/>
      <c r="C76" s="1"/>
      <c r="D76" s="1"/>
      <c r="E76" s="1"/>
      <c r="F76" s="161"/>
      <c r="G76" s="143"/>
      <c r="H76" s="143"/>
      <c r="I76" s="143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50"/>
      <c r="B77" s="150"/>
      <c r="C77" s="150"/>
      <c r="D77" s="150" t="s">
        <v>73</v>
      </c>
      <c r="E77" s="150"/>
      <c r="F77" s="168"/>
      <c r="G77" s="151"/>
      <c r="H77" s="151"/>
      <c r="I77" s="151"/>
      <c r="J77" s="150"/>
      <c r="K77" s="150"/>
      <c r="L77" s="150"/>
      <c r="M77" s="150"/>
      <c r="N77" s="150"/>
      <c r="O77" s="150"/>
      <c r="P77" s="150"/>
      <c r="Q77" s="147"/>
      <c r="R77" s="147"/>
      <c r="S77" s="150"/>
      <c r="T77" s="147"/>
      <c r="U77" s="147"/>
      <c r="V77" s="147"/>
      <c r="W77" s="147"/>
      <c r="X77" s="147"/>
      <c r="Y77" s="147"/>
      <c r="Z77" s="147"/>
    </row>
    <row r="78" spans="1:26" ht="24.95" customHeight="1" x14ac:dyDescent="0.25">
      <c r="A78" s="172"/>
      <c r="B78" s="169" t="s">
        <v>193</v>
      </c>
      <c r="C78" s="173" t="s">
        <v>194</v>
      </c>
      <c r="D78" s="169" t="s">
        <v>195</v>
      </c>
      <c r="E78" s="169" t="s">
        <v>152</v>
      </c>
      <c r="F78" s="170">
        <v>13.6</v>
      </c>
      <c r="G78" s="171"/>
      <c r="H78" s="171"/>
      <c r="I78" s="171">
        <f t="shared" ref="I78:I89" si="12">ROUND(F78*(G78+H78),2)</f>
        <v>0</v>
      </c>
      <c r="J78" s="169">
        <f t="shared" ref="J78:J89" si="13">ROUND(F78*(N78),2)</f>
        <v>111.79</v>
      </c>
      <c r="K78" s="1">
        <f t="shared" ref="K78:K89" si="14">ROUND(F78*(O78),2)</f>
        <v>0</v>
      </c>
      <c r="L78" s="1">
        <f t="shared" ref="L78:L89" si="15">ROUND(F78*(G78),2)</f>
        <v>0</v>
      </c>
      <c r="M78" s="1"/>
      <c r="N78" s="1">
        <v>8.2200000000000006</v>
      </c>
      <c r="O78" s="1"/>
      <c r="P78" s="161"/>
      <c r="Q78" s="174"/>
      <c r="R78" s="174"/>
      <c r="S78" s="150"/>
      <c r="V78" s="175"/>
      <c r="Z78">
        <v>0</v>
      </c>
    </row>
    <row r="79" spans="1:26" ht="24.95" customHeight="1" x14ac:dyDescent="0.25">
      <c r="A79" s="172"/>
      <c r="B79" s="169" t="s">
        <v>193</v>
      </c>
      <c r="C79" s="173" t="s">
        <v>196</v>
      </c>
      <c r="D79" s="169" t="s">
        <v>197</v>
      </c>
      <c r="E79" s="169" t="s">
        <v>152</v>
      </c>
      <c r="F79" s="170">
        <v>5.6</v>
      </c>
      <c r="G79" s="171"/>
      <c r="H79" s="171"/>
      <c r="I79" s="171">
        <f t="shared" si="12"/>
        <v>0</v>
      </c>
      <c r="J79" s="169">
        <f t="shared" si="13"/>
        <v>144.54</v>
      </c>
      <c r="K79" s="1">
        <f t="shared" si="14"/>
        <v>0</v>
      </c>
      <c r="L79" s="1">
        <f t="shared" si="15"/>
        <v>0</v>
      </c>
      <c r="M79" s="1"/>
      <c r="N79" s="1">
        <v>25.81</v>
      </c>
      <c r="O79" s="1"/>
      <c r="P79" s="168">
        <v>9.2000000000000003E-4</v>
      </c>
      <c r="Q79" s="174"/>
      <c r="R79" s="174">
        <v>9.2000000000000003E-4</v>
      </c>
      <c r="S79" s="150">
        <f t="shared" ref="S79:S85" si="16">ROUND(F79*(R79),3)</f>
        <v>5.0000000000000001E-3</v>
      </c>
      <c r="V79" s="175"/>
      <c r="Z79">
        <v>0</v>
      </c>
    </row>
    <row r="80" spans="1:26" ht="24.95" customHeight="1" x14ac:dyDescent="0.25">
      <c r="A80" s="172"/>
      <c r="B80" s="169" t="s">
        <v>193</v>
      </c>
      <c r="C80" s="173" t="s">
        <v>198</v>
      </c>
      <c r="D80" s="169" t="s">
        <v>199</v>
      </c>
      <c r="E80" s="169" t="s">
        <v>152</v>
      </c>
      <c r="F80" s="170">
        <v>5</v>
      </c>
      <c r="G80" s="171"/>
      <c r="H80" s="171"/>
      <c r="I80" s="171">
        <f t="shared" si="12"/>
        <v>0</v>
      </c>
      <c r="J80" s="169">
        <f t="shared" si="13"/>
        <v>125.1</v>
      </c>
      <c r="K80" s="1">
        <f t="shared" si="14"/>
        <v>0</v>
      </c>
      <c r="L80" s="1">
        <f t="shared" si="15"/>
        <v>0</v>
      </c>
      <c r="M80" s="1"/>
      <c r="N80" s="1">
        <v>25.02</v>
      </c>
      <c r="O80" s="1"/>
      <c r="P80" s="168">
        <v>1.7299999999999998E-3</v>
      </c>
      <c r="Q80" s="174"/>
      <c r="R80" s="174">
        <v>1.7299999999999998E-3</v>
      </c>
      <c r="S80" s="150">
        <f t="shared" si="16"/>
        <v>8.9999999999999993E-3</v>
      </c>
      <c r="V80" s="175"/>
      <c r="Z80">
        <v>0</v>
      </c>
    </row>
    <row r="81" spans="1:26" ht="24.95" customHeight="1" x14ac:dyDescent="0.25">
      <c r="A81" s="172"/>
      <c r="B81" s="169" t="s">
        <v>193</v>
      </c>
      <c r="C81" s="173" t="s">
        <v>200</v>
      </c>
      <c r="D81" s="169" t="s">
        <v>201</v>
      </c>
      <c r="E81" s="169" t="s">
        <v>145</v>
      </c>
      <c r="F81" s="170">
        <v>4</v>
      </c>
      <c r="G81" s="171"/>
      <c r="H81" s="171"/>
      <c r="I81" s="171">
        <f t="shared" si="12"/>
        <v>0</v>
      </c>
      <c r="J81" s="169">
        <f t="shared" si="13"/>
        <v>50.8</v>
      </c>
      <c r="K81" s="1">
        <f t="shared" si="14"/>
        <v>0</v>
      </c>
      <c r="L81" s="1">
        <f t="shared" si="15"/>
        <v>0</v>
      </c>
      <c r="M81" s="1"/>
      <c r="N81" s="1">
        <v>12.7</v>
      </c>
      <c r="O81" s="1"/>
      <c r="P81" s="168">
        <v>3.6999999999999999E-4</v>
      </c>
      <c r="Q81" s="174"/>
      <c r="R81" s="174">
        <v>3.6999999999999999E-4</v>
      </c>
      <c r="S81" s="150">
        <f t="shared" si="16"/>
        <v>1E-3</v>
      </c>
      <c r="V81" s="175"/>
      <c r="Z81">
        <v>0</v>
      </c>
    </row>
    <row r="82" spans="1:26" ht="24.95" customHeight="1" x14ac:dyDescent="0.25">
      <c r="A82" s="172"/>
      <c r="B82" s="169" t="s">
        <v>193</v>
      </c>
      <c r="C82" s="173" t="s">
        <v>202</v>
      </c>
      <c r="D82" s="169" t="s">
        <v>203</v>
      </c>
      <c r="E82" s="169" t="s">
        <v>145</v>
      </c>
      <c r="F82" s="170">
        <v>2</v>
      </c>
      <c r="G82" s="171"/>
      <c r="H82" s="171"/>
      <c r="I82" s="171">
        <f t="shared" si="12"/>
        <v>0</v>
      </c>
      <c r="J82" s="169">
        <f t="shared" si="13"/>
        <v>27.48</v>
      </c>
      <c r="K82" s="1">
        <f t="shared" si="14"/>
        <v>0</v>
      </c>
      <c r="L82" s="1">
        <f t="shared" si="15"/>
        <v>0</v>
      </c>
      <c r="M82" s="1"/>
      <c r="N82" s="1">
        <v>13.74</v>
      </c>
      <c r="O82" s="1"/>
      <c r="P82" s="168">
        <v>3.6999999999999999E-4</v>
      </c>
      <c r="Q82" s="174"/>
      <c r="R82" s="174">
        <v>3.6999999999999999E-4</v>
      </c>
      <c r="S82" s="150">
        <f t="shared" si="16"/>
        <v>1E-3</v>
      </c>
      <c r="V82" s="175"/>
      <c r="Z82">
        <v>0</v>
      </c>
    </row>
    <row r="83" spans="1:26" ht="24.95" customHeight="1" x14ac:dyDescent="0.25">
      <c r="A83" s="172"/>
      <c r="B83" s="169" t="s">
        <v>193</v>
      </c>
      <c r="C83" s="173" t="s">
        <v>204</v>
      </c>
      <c r="D83" s="169" t="s">
        <v>205</v>
      </c>
      <c r="E83" s="169" t="s">
        <v>145</v>
      </c>
      <c r="F83" s="170">
        <v>2</v>
      </c>
      <c r="G83" s="171"/>
      <c r="H83" s="171"/>
      <c r="I83" s="171">
        <f t="shared" si="12"/>
        <v>0</v>
      </c>
      <c r="J83" s="169">
        <f t="shared" si="13"/>
        <v>18.78</v>
      </c>
      <c r="K83" s="1">
        <f t="shared" si="14"/>
        <v>0</v>
      </c>
      <c r="L83" s="1">
        <f t="shared" si="15"/>
        <v>0</v>
      </c>
      <c r="M83" s="1"/>
      <c r="N83" s="1">
        <v>9.39</v>
      </c>
      <c r="O83" s="1"/>
      <c r="P83" s="168">
        <v>2.5000000000000001E-4</v>
      </c>
      <c r="Q83" s="174"/>
      <c r="R83" s="174">
        <v>2.5000000000000001E-4</v>
      </c>
      <c r="S83" s="150">
        <f t="shared" si="16"/>
        <v>1E-3</v>
      </c>
      <c r="V83" s="175"/>
      <c r="Z83">
        <v>0</v>
      </c>
    </row>
    <row r="84" spans="1:26" ht="24.95" customHeight="1" x14ac:dyDescent="0.25">
      <c r="A84" s="172"/>
      <c r="B84" s="169" t="s">
        <v>193</v>
      </c>
      <c r="C84" s="173" t="s">
        <v>206</v>
      </c>
      <c r="D84" s="169" t="s">
        <v>207</v>
      </c>
      <c r="E84" s="169" t="s">
        <v>152</v>
      </c>
      <c r="F84" s="170">
        <v>11.2</v>
      </c>
      <c r="G84" s="171"/>
      <c r="H84" s="171"/>
      <c r="I84" s="171">
        <f t="shared" si="12"/>
        <v>0</v>
      </c>
      <c r="J84" s="169">
        <f t="shared" si="13"/>
        <v>318.52999999999997</v>
      </c>
      <c r="K84" s="1">
        <f t="shared" si="14"/>
        <v>0</v>
      </c>
      <c r="L84" s="1">
        <f t="shared" si="15"/>
        <v>0</v>
      </c>
      <c r="M84" s="1"/>
      <c r="N84" s="1">
        <v>28.44</v>
      </c>
      <c r="O84" s="1"/>
      <c r="P84" s="168">
        <v>1.3600000000000001E-3</v>
      </c>
      <c r="Q84" s="174"/>
      <c r="R84" s="174">
        <v>1.3600000000000001E-3</v>
      </c>
      <c r="S84" s="150">
        <f t="shared" si="16"/>
        <v>1.4999999999999999E-2</v>
      </c>
      <c r="V84" s="175"/>
      <c r="Z84">
        <v>0</v>
      </c>
    </row>
    <row r="85" spans="1:26" ht="24.95" customHeight="1" x14ac:dyDescent="0.25">
      <c r="A85" s="172"/>
      <c r="B85" s="169" t="s">
        <v>193</v>
      </c>
      <c r="C85" s="173" t="s">
        <v>208</v>
      </c>
      <c r="D85" s="169" t="s">
        <v>209</v>
      </c>
      <c r="E85" s="169" t="s">
        <v>145</v>
      </c>
      <c r="F85" s="170">
        <v>2</v>
      </c>
      <c r="G85" s="171"/>
      <c r="H85" s="171"/>
      <c r="I85" s="171">
        <f t="shared" si="12"/>
        <v>0</v>
      </c>
      <c r="J85" s="169">
        <f t="shared" si="13"/>
        <v>21.72</v>
      </c>
      <c r="K85" s="1">
        <f t="shared" si="14"/>
        <v>0</v>
      </c>
      <c r="L85" s="1">
        <f t="shared" si="15"/>
        <v>0</v>
      </c>
      <c r="M85" s="1"/>
      <c r="N85" s="1">
        <v>10.86</v>
      </c>
      <c r="O85" s="1"/>
      <c r="P85" s="168">
        <v>2.5000000000000001E-4</v>
      </c>
      <c r="Q85" s="174"/>
      <c r="R85" s="174">
        <v>2.5000000000000001E-4</v>
      </c>
      <c r="S85" s="150">
        <f t="shared" si="16"/>
        <v>1E-3</v>
      </c>
      <c r="V85" s="175"/>
      <c r="Z85">
        <v>0</v>
      </c>
    </row>
    <row r="86" spans="1:26" ht="24.95" customHeight="1" x14ac:dyDescent="0.25">
      <c r="A86" s="172"/>
      <c r="B86" s="169" t="s">
        <v>210</v>
      </c>
      <c r="C86" s="173" t="s">
        <v>211</v>
      </c>
      <c r="D86" s="169" t="s">
        <v>212</v>
      </c>
      <c r="E86" s="169" t="s">
        <v>172</v>
      </c>
      <c r="F86" s="170">
        <v>1.85</v>
      </c>
      <c r="G86" s="177"/>
      <c r="H86" s="177"/>
      <c r="I86" s="177">
        <f t="shared" si="12"/>
        <v>0</v>
      </c>
      <c r="J86" s="169">
        <f t="shared" si="13"/>
        <v>27.64</v>
      </c>
      <c r="K86" s="1">
        <f t="shared" si="14"/>
        <v>0</v>
      </c>
      <c r="L86" s="1">
        <f t="shared" si="15"/>
        <v>0</v>
      </c>
      <c r="M86" s="1"/>
      <c r="N86" s="1">
        <v>14.941300565004347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131</v>
      </c>
      <c r="C87" s="173" t="s">
        <v>213</v>
      </c>
      <c r="D87" s="169" t="s">
        <v>214</v>
      </c>
      <c r="E87" s="169" t="s">
        <v>113</v>
      </c>
      <c r="F87" s="170">
        <v>18.7</v>
      </c>
      <c r="G87" s="171"/>
      <c r="H87" s="171"/>
      <c r="I87" s="171">
        <f t="shared" si="12"/>
        <v>0</v>
      </c>
      <c r="J87" s="169">
        <f t="shared" si="13"/>
        <v>483.4</v>
      </c>
      <c r="K87" s="1">
        <f t="shared" si="14"/>
        <v>0</v>
      </c>
      <c r="L87" s="1">
        <f t="shared" si="15"/>
        <v>0</v>
      </c>
      <c r="M87" s="1"/>
      <c r="N87" s="1">
        <v>25.85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131</v>
      </c>
      <c r="C88" s="173" t="s">
        <v>215</v>
      </c>
      <c r="D88" s="169" t="s">
        <v>216</v>
      </c>
      <c r="E88" s="169" t="s">
        <v>145</v>
      </c>
      <c r="F88" s="170">
        <v>2</v>
      </c>
      <c r="G88" s="171"/>
      <c r="H88" s="171"/>
      <c r="I88" s="171">
        <f t="shared" si="12"/>
        <v>0</v>
      </c>
      <c r="J88" s="169">
        <f t="shared" si="13"/>
        <v>11.34</v>
      </c>
      <c r="K88" s="1">
        <f t="shared" si="14"/>
        <v>0</v>
      </c>
      <c r="L88" s="1">
        <f t="shared" si="15"/>
        <v>0</v>
      </c>
      <c r="M88" s="1"/>
      <c r="N88" s="1">
        <v>5.67</v>
      </c>
      <c r="O88" s="1"/>
      <c r="P88" s="161"/>
      <c r="Q88" s="174"/>
      <c r="R88" s="174"/>
      <c r="S88" s="150"/>
      <c r="V88" s="175"/>
      <c r="Z88">
        <v>0</v>
      </c>
    </row>
    <row r="89" spans="1:26" ht="24.95" customHeight="1" x14ac:dyDescent="0.25">
      <c r="A89" s="172"/>
      <c r="B89" s="169" t="s">
        <v>131</v>
      </c>
      <c r="C89" s="173" t="s">
        <v>217</v>
      </c>
      <c r="D89" s="169" t="s">
        <v>218</v>
      </c>
      <c r="E89" s="169" t="s">
        <v>152</v>
      </c>
      <c r="F89" s="170">
        <v>22.4</v>
      </c>
      <c r="G89" s="171"/>
      <c r="H89" s="171"/>
      <c r="I89" s="171">
        <f t="shared" si="12"/>
        <v>0</v>
      </c>
      <c r="J89" s="169">
        <f t="shared" si="13"/>
        <v>131.71</v>
      </c>
      <c r="K89" s="1">
        <f t="shared" si="14"/>
        <v>0</v>
      </c>
      <c r="L89" s="1">
        <f t="shared" si="15"/>
        <v>0</v>
      </c>
      <c r="M89" s="1"/>
      <c r="N89" s="1">
        <v>5.88</v>
      </c>
      <c r="O89" s="1"/>
      <c r="P89" s="161"/>
      <c r="Q89" s="174"/>
      <c r="R89" s="174"/>
      <c r="S89" s="150"/>
      <c r="V89" s="175"/>
      <c r="Z89">
        <v>0</v>
      </c>
    </row>
    <row r="90" spans="1:26" x14ac:dyDescent="0.25">
      <c r="A90" s="150"/>
      <c r="B90" s="150"/>
      <c r="C90" s="150"/>
      <c r="D90" s="150" t="s">
        <v>73</v>
      </c>
      <c r="E90" s="150"/>
      <c r="F90" s="168"/>
      <c r="G90" s="153"/>
      <c r="H90" s="153">
        <f>ROUND((SUM(M77:M89))/1,2)</f>
        <v>0</v>
      </c>
      <c r="I90" s="153">
        <f>ROUND((SUM(I77:I89))/1,2)</f>
        <v>0</v>
      </c>
      <c r="J90" s="150"/>
      <c r="K90" s="150"/>
      <c r="L90" s="150">
        <f>ROUND((SUM(L77:L89))/1,2)</f>
        <v>0</v>
      </c>
      <c r="M90" s="150">
        <f>ROUND((SUM(M77:M89))/1,2)</f>
        <v>0</v>
      </c>
      <c r="N90" s="150"/>
      <c r="O90" s="150"/>
      <c r="P90" s="176">
        <f>ROUND((SUM(P77:P89))/1,2)</f>
        <v>0.01</v>
      </c>
      <c r="Q90" s="147"/>
      <c r="R90" s="147"/>
      <c r="S90" s="176">
        <f>ROUND((SUM(S77:S89))/1,2)</f>
        <v>0.03</v>
      </c>
      <c r="T90" s="147"/>
      <c r="U90" s="147"/>
      <c r="V90" s="147"/>
      <c r="W90" s="147"/>
      <c r="X90" s="147"/>
      <c r="Y90" s="147"/>
      <c r="Z90" s="147"/>
    </row>
    <row r="91" spans="1:26" x14ac:dyDescent="0.25">
      <c r="A91" s="1"/>
      <c r="B91" s="1"/>
      <c r="C91" s="1"/>
      <c r="D91" s="1"/>
      <c r="E91" s="1"/>
      <c r="F91" s="161"/>
      <c r="G91" s="143"/>
      <c r="H91" s="143"/>
      <c r="I91" s="143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0"/>
      <c r="B92" s="150"/>
      <c r="C92" s="150"/>
      <c r="D92" s="150" t="s">
        <v>74</v>
      </c>
      <c r="E92" s="150"/>
      <c r="F92" s="168"/>
      <c r="G92" s="151"/>
      <c r="H92" s="151"/>
      <c r="I92" s="151"/>
      <c r="J92" s="150"/>
      <c r="K92" s="150"/>
      <c r="L92" s="150"/>
      <c r="M92" s="150"/>
      <c r="N92" s="150"/>
      <c r="O92" s="150"/>
      <c r="P92" s="150"/>
      <c r="Q92" s="147"/>
      <c r="R92" s="147"/>
      <c r="S92" s="150"/>
      <c r="T92" s="147"/>
      <c r="U92" s="147"/>
      <c r="V92" s="147"/>
      <c r="W92" s="147"/>
      <c r="X92" s="147"/>
      <c r="Y92" s="147"/>
      <c r="Z92" s="147"/>
    </row>
    <row r="93" spans="1:26" ht="24.95" customHeight="1" x14ac:dyDescent="0.25">
      <c r="A93" s="172"/>
      <c r="B93" s="169" t="s">
        <v>219</v>
      </c>
      <c r="C93" s="173" t="s">
        <v>220</v>
      </c>
      <c r="D93" s="169" t="s">
        <v>221</v>
      </c>
      <c r="E93" s="169" t="s">
        <v>113</v>
      </c>
      <c r="F93" s="170">
        <v>18.7</v>
      </c>
      <c r="G93" s="171"/>
      <c r="H93" s="171"/>
      <c r="I93" s="171">
        <f>ROUND(F93*(G93+H93),2)</f>
        <v>0</v>
      </c>
      <c r="J93" s="169">
        <f>ROUND(F93*(N93),2)</f>
        <v>94.06</v>
      </c>
      <c r="K93" s="1">
        <f>ROUND(F93*(O93),2)</f>
        <v>0</v>
      </c>
      <c r="L93" s="1">
        <f>ROUND(F93*(G93),2)</f>
        <v>0</v>
      </c>
      <c r="M93" s="1"/>
      <c r="N93" s="1">
        <v>5.03</v>
      </c>
      <c r="O93" s="1"/>
      <c r="P93" s="168">
        <v>1.0000000000000001E-5</v>
      </c>
      <c r="Q93" s="174"/>
      <c r="R93" s="174">
        <v>1.0000000000000001E-5</v>
      </c>
      <c r="S93" s="150">
        <f>ROUND(F93*(R93),3)</f>
        <v>0</v>
      </c>
      <c r="V93" s="175"/>
      <c r="Z93">
        <v>0</v>
      </c>
    </row>
    <row r="94" spans="1:26" ht="24.95" customHeight="1" x14ac:dyDescent="0.25">
      <c r="A94" s="172"/>
      <c r="B94" s="169" t="s">
        <v>219</v>
      </c>
      <c r="C94" s="173" t="s">
        <v>222</v>
      </c>
      <c r="D94" s="169" t="s">
        <v>223</v>
      </c>
      <c r="E94" s="169" t="s">
        <v>172</v>
      </c>
      <c r="F94" s="170">
        <v>5.6</v>
      </c>
      <c r="G94" s="177"/>
      <c r="H94" s="177"/>
      <c r="I94" s="177">
        <f>ROUND(F94*(G94+H94),2)</f>
        <v>0</v>
      </c>
      <c r="J94" s="169">
        <f>ROUND(F94*(N94),2)</f>
        <v>5.44</v>
      </c>
      <c r="K94" s="1">
        <f>ROUND(F94*(O94),2)</f>
        <v>0</v>
      </c>
      <c r="L94" s="1">
        <f>ROUND(F94*(G94),2)</f>
        <v>0</v>
      </c>
      <c r="M94" s="1"/>
      <c r="N94" s="1">
        <v>0.97196003675460807</v>
      </c>
      <c r="O94" s="1"/>
      <c r="P94" s="161"/>
      <c r="Q94" s="174"/>
      <c r="R94" s="174"/>
      <c r="S94" s="150"/>
      <c r="V94" s="175"/>
      <c r="Z94">
        <v>0</v>
      </c>
    </row>
    <row r="95" spans="1:26" x14ac:dyDescent="0.25">
      <c r="A95" s="150"/>
      <c r="B95" s="150"/>
      <c r="C95" s="150"/>
      <c r="D95" s="150" t="s">
        <v>74</v>
      </c>
      <c r="E95" s="150"/>
      <c r="F95" s="168"/>
      <c r="G95" s="153"/>
      <c r="H95" s="153">
        <f>ROUND((SUM(M92:M94))/1,2)</f>
        <v>0</v>
      </c>
      <c r="I95" s="153">
        <f>ROUND((SUM(I92:I94))/1,2)</f>
        <v>0</v>
      </c>
      <c r="J95" s="150"/>
      <c r="K95" s="150"/>
      <c r="L95" s="150">
        <f>ROUND((SUM(L92:L94))/1,2)</f>
        <v>0</v>
      </c>
      <c r="M95" s="150">
        <f>ROUND((SUM(M92:M94))/1,2)</f>
        <v>0</v>
      </c>
      <c r="N95" s="150"/>
      <c r="O95" s="150"/>
      <c r="P95" s="176">
        <f>ROUND((SUM(P92:P94))/1,2)</f>
        <v>0</v>
      </c>
      <c r="Q95" s="147"/>
      <c r="R95" s="147"/>
      <c r="S95" s="176">
        <f>ROUND((SUM(S92:S94))/1,2)</f>
        <v>0</v>
      </c>
      <c r="T95" s="147"/>
      <c r="U95" s="147"/>
      <c r="V95" s="147"/>
      <c r="W95" s="147"/>
      <c r="X95" s="147"/>
      <c r="Y95" s="147"/>
      <c r="Z95" s="147"/>
    </row>
    <row r="96" spans="1:26" x14ac:dyDescent="0.25">
      <c r="A96" s="1"/>
      <c r="B96" s="1"/>
      <c r="C96" s="1"/>
      <c r="D96" s="1"/>
      <c r="E96" s="1"/>
      <c r="F96" s="161"/>
      <c r="G96" s="143"/>
      <c r="H96" s="143"/>
      <c r="I96" s="143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0"/>
      <c r="B97" s="150"/>
      <c r="C97" s="150"/>
      <c r="D97" s="150" t="s">
        <v>75</v>
      </c>
      <c r="E97" s="150"/>
      <c r="F97" s="168"/>
      <c r="G97" s="151"/>
      <c r="H97" s="151"/>
      <c r="I97" s="151"/>
      <c r="J97" s="150"/>
      <c r="K97" s="150"/>
      <c r="L97" s="150"/>
      <c r="M97" s="150"/>
      <c r="N97" s="150"/>
      <c r="O97" s="150"/>
      <c r="P97" s="150"/>
      <c r="Q97" s="147"/>
      <c r="R97" s="147"/>
      <c r="S97" s="150"/>
      <c r="T97" s="147"/>
      <c r="U97" s="147"/>
      <c r="V97" s="147"/>
      <c r="W97" s="147"/>
      <c r="X97" s="147"/>
      <c r="Y97" s="147"/>
      <c r="Z97" s="147"/>
    </row>
    <row r="98" spans="1:26" ht="24.95" customHeight="1" x14ac:dyDescent="0.25">
      <c r="A98" s="172"/>
      <c r="B98" s="169" t="s">
        <v>224</v>
      </c>
      <c r="C98" s="173" t="s">
        <v>225</v>
      </c>
      <c r="D98" s="169" t="s">
        <v>226</v>
      </c>
      <c r="E98" s="169" t="s">
        <v>113</v>
      </c>
      <c r="F98" s="170">
        <v>18.7</v>
      </c>
      <c r="G98" s="171"/>
      <c r="H98" s="171"/>
      <c r="I98" s="171">
        <f>ROUND(F98*(G98+H98),2)</f>
        <v>0</v>
      </c>
      <c r="J98" s="169">
        <f>ROUND(F98*(N98),2)</f>
        <v>154.09</v>
      </c>
      <c r="K98" s="1">
        <f>ROUND(F98*(O98),2)</f>
        <v>0</v>
      </c>
      <c r="L98" s="1">
        <f>ROUND(F98*(G98),2)</f>
        <v>0</v>
      </c>
      <c r="M98" s="1"/>
      <c r="N98" s="1">
        <v>8.24</v>
      </c>
      <c r="O98" s="1"/>
      <c r="P98" s="168">
        <v>2.0000000000000002E-5</v>
      </c>
      <c r="Q98" s="174"/>
      <c r="R98" s="174">
        <v>2.0000000000000002E-5</v>
      </c>
      <c r="S98" s="150">
        <f>ROUND(F98*(R98),3)</f>
        <v>0</v>
      </c>
      <c r="V98" s="175"/>
      <c r="Z98">
        <v>0</v>
      </c>
    </row>
    <row r="99" spans="1:26" ht="24.95" customHeight="1" x14ac:dyDescent="0.25">
      <c r="A99" s="172"/>
      <c r="B99" s="169" t="s">
        <v>224</v>
      </c>
      <c r="C99" s="173" t="s">
        <v>227</v>
      </c>
      <c r="D99" s="169" t="s">
        <v>228</v>
      </c>
      <c r="E99" s="169" t="s">
        <v>152</v>
      </c>
      <c r="F99" s="170">
        <v>56</v>
      </c>
      <c r="G99" s="171"/>
      <c r="H99" s="171"/>
      <c r="I99" s="171">
        <f>ROUND(F99*(G99+H99),2)</f>
        <v>0</v>
      </c>
      <c r="J99" s="169">
        <f>ROUND(F99*(N99),2)</f>
        <v>276.08</v>
      </c>
      <c r="K99" s="1">
        <f>ROUND(F99*(O99),2)</f>
        <v>0</v>
      </c>
      <c r="L99" s="1">
        <f>ROUND(F99*(G99),2)</f>
        <v>0</v>
      </c>
      <c r="M99" s="1"/>
      <c r="N99" s="1">
        <v>4.93</v>
      </c>
      <c r="O99" s="1"/>
      <c r="P99" s="168">
        <v>3.0000000000000001E-5</v>
      </c>
      <c r="Q99" s="174"/>
      <c r="R99" s="174">
        <v>3.0000000000000001E-5</v>
      </c>
      <c r="S99" s="150">
        <f>ROUND(F99*(R99),3)</f>
        <v>2E-3</v>
      </c>
      <c r="V99" s="175"/>
      <c r="Z99">
        <v>0</v>
      </c>
    </row>
    <row r="100" spans="1:26" ht="24.95" customHeight="1" x14ac:dyDescent="0.25">
      <c r="A100" s="172"/>
      <c r="B100" s="169" t="s">
        <v>224</v>
      </c>
      <c r="C100" s="173" t="s">
        <v>229</v>
      </c>
      <c r="D100" s="169" t="s">
        <v>230</v>
      </c>
      <c r="E100" s="169" t="s">
        <v>172</v>
      </c>
      <c r="F100" s="170">
        <v>0.55000000000000004</v>
      </c>
      <c r="G100" s="177"/>
      <c r="H100" s="177"/>
      <c r="I100" s="177">
        <f>ROUND(F100*(G100+H100),2)</f>
        <v>0</v>
      </c>
      <c r="J100" s="169">
        <f>ROUND(F100*(N100),2)</f>
        <v>3.91</v>
      </c>
      <c r="K100" s="1">
        <f>ROUND(F100*(O100),2)</f>
        <v>0</v>
      </c>
      <c r="L100" s="1">
        <f>ROUND(F100*(G100),2)</f>
        <v>0</v>
      </c>
      <c r="M100" s="1"/>
      <c r="N100" s="1">
        <v>7.1139202690124508</v>
      </c>
      <c r="O100" s="1"/>
      <c r="P100" s="161"/>
      <c r="Q100" s="174"/>
      <c r="R100" s="174"/>
      <c r="S100" s="150"/>
      <c r="V100" s="175"/>
      <c r="Z100">
        <v>0</v>
      </c>
    </row>
    <row r="101" spans="1:26" ht="24.95" customHeight="1" x14ac:dyDescent="0.25">
      <c r="A101" s="172"/>
      <c r="B101" s="169" t="s">
        <v>131</v>
      </c>
      <c r="C101" s="173" t="s">
        <v>181</v>
      </c>
      <c r="D101" s="169" t="s">
        <v>231</v>
      </c>
      <c r="E101" s="169" t="s">
        <v>97</v>
      </c>
      <c r="F101" s="170">
        <v>0.14799999999999999</v>
      </c>
      <c r="G101" s="171"/>
      <c r="H101" s="171"/>
      <c r="I101" s="171">
        <f>ROUND(F101*(G101+H101),2)</f>
        <v>0</v>
      </c>
      <c r="J101" s="169">
        <f>ROUND(F101*(N101),2)</f>
        <v>40.81</v>
      </c>
      <c r="K101" s="1">
        <f>ROUND(F101*(O101),2)</f>
        <v>0</v>
      </c>
      <c r="L101" s="1">
        <f>ROUND(F101*(G101),2)</f>
        <v>0</v>
      </c>
      <c r="M101" s="1"/>
      <c r="N101" s="1">
        <v>275.72000000000003</v>
      </c>
      <c r="O101" s="1"/>
      <c r="P101" s="161"/>
      <c r="Q101" s="174"/>
      <c r="R101" s="174"/>
      <c r="S101" s="150"/>
      <c r="V101" s="175"/>
      <c r="Z101">
        <v>0</v>
      </c>
    </row>
    <row r="102" spans="1:26" ht="24.95" customHeight="1" x14ac:dyDescent="0.25">
      <c r="A102" s="172"/>
      <c r="B102" s="169" t="s">
        <v>131</v>
      </c>
      <c r="C102" s="173" t="s">
        <v>232</v>
      </c>
      <c r="D102" s="169" t="s">
        <v>233</v>
      </c>
      <c r="E102" s="169" t="s">
        <v>113</v>
      </c>
      <c r="F102" s="170">
        <v>20.57</v>
      </c>
      <c r="G102" s="171"/>
      <c r="H102" s="171"/>
      <c r="I102" s="171">
        <f>ROUND(F102*(G102+H102),2)</f>
        <v>0</v>
      </c>
      <c r="J102" s="169">
        <f>ROUND(F102*(N102),2)</f>
        <v>217.01</v>
      </c>
      <c r="K102" s="1">
        <f>ROUND(F102*(O102),2)</f>
        <v>0</v>
      </c>
      <c r="L102" s="1">
        <f>ROUND(F102*(G102),2)</f>
        <v>0</v>
      </c>
      <c r="M102" s="1"/>
      <c r="N102" s="1">
        <v>10.55</v>
      </c>
      <c r="O102" s="1"/>
      <c r="P102" s="161"/>
      <c r="Q102" s="174"/>
      <c r="R102" s="174"/>
      <c r="S102" s="150"/>
      <c r="V102" s="175"/>
      <c r="Z102">
        <v>0</v>
      </c>
    </row>
    <row r="103" spans="1:26" x14ac:dyDescent="0.25">
      <c r="A103" s="150"/>
      <c r="B103" s="150"/>
      <c r="C103" s="150"/>
      <c r="D103" s="150" t="s">
        <v>75</v>
      </c>
      <c r="E103" s="150"/>
      <c r="F103" s="168"/>
      <c r="G103" s="153"/>
      <c r="H103" s="153">
        <f>ROUND((SUM(M97:M102))/1,2)</f>
        <v>0</v>
      </c>
      <c r="I103" s="153">
        <f>ROUND((SUM(I97:I102))/1,2)</f>
        <v>0</v>
      </c>
      <c r="J103" s="150"/>
      <c r="K103" s="150"/>
      <c r="L103" s="150">
        <f>ROUND((SUM(L97:L102))/1,2)</f>
        <v>0</v>
      </c>
      <c r="M103" s="150">
        <f>ROUND((SUM(M97:M102))/1,2)</f>
        <v>0</v>
      </c>
      <c r="N103" s="150"/>
      <c r="O103" s="150"/>
      <c r="P103" s="176">
        <f>ROUND((SUM(P97:P102))/1,2)</f>
        <v>0</v>
      </c>
      <c r="Q103" s="147"/>
      <c r="R103" s="147"/>
      <c r="S103" s="176">
        <f>ROUND((SUM(S97:S102))/1,2)</f>
        <v>0</v>
      </c>
      <c r="T103" s="147"/>
      <c r="U103" s="147"/>
      <c r="V103" s="147"/>
      <c r="W103" s="147"/>
      <c r="X103" s="147"/>
      <c r="Y103" s="147"/>
      <c r="Z103" s="147"/>
    </row>
    <row r="104" spans="1:26" x14ac:dyDescent="0.25">
      <c r="A104" s="1"/>
      <c r="B104" s="1"/>
      <c r="C104" s="1"/>
      <c r="D104" s="1"/>
      <c r="E104" s="1"/>
      <c r="F104" s="161"/>
      <c r="G104" s="143"/>
      <c r="H104" s="143"/>
      <c r="I104" s="143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0"/>
      <c r="B105" s="150"/>
      <c r="C105" s="150"/>
      <c r="D105" s="150" t="s">
        <v>76</v>
      </c>
      <c r="E105" s="150"/>
      <c r="F105" s="168"/>
      <c r="G105" s="151"/>
      <c r="H105" s="151"/>
      <c r="I105" s="151"/>
      <c r="J105" s="150"/>
      <c r="K105" s="150"/>
      <c r="L105" s="150"/>
      <c r="M105" s="150"/>
      <c r="N105" s="150"/>
      <c r="O105" s="150"/>
      <c r="P105" s="150"/>
      <c r="Q105" s="147"/>
      <c r="R105" s="147"/>
      <c r="S105" s="150"/>
      <c r="T105" s="147"/>
      <c r="U105" s="147"/>
      <c r="V105" s="147"/>
      <c r="W105" s="147"/>
      <c r="X105" s="147"/>
      <c r="Y105" s="147"/>
      <c r="Z105" s="147"/>
    </row>
    <row r="106" spans="1:26" ht="24.95" customHeight="1" x14ac:dyDescent="0.25">
      <c r="A106" s="172"/>
      <c r="B106" s="169" t="s">
        <v>234</v>
      </c>
      <c r="C106" s="173" t="s">
        <v>235</v>
      </c>
      <c r="D106" s="169" t="s">
        <v>236</v>
      </c>
      <c r="E106" s="169" t="s">
        <v>237</v>
      </c>
      <c r="F106" s="170">
        <v>126.43600000000001</v>
      </c>
      <c r="G106" s="171"/>
      <c r="H106" s="171"/>
      <c r="I106" s="171">
        <f>ROUND(F106*(G106+H106),2)</f>
        <v>0</v>
      </c>
      <c r="J106" s="169">
        <f>ROUND(F106*(N106),2)</f>
        <v>451.38</v>
      </c>
      <c r="K106" s="1">
        <f>ROUND(F106*(O106),2)</f>
        <v>0</v>
      </c>
      <c r="L106" s="1">
        <f>ROUND(F106*(G106),2)</f>
        <v>0</v>
      </c>
      <c r="M106" s="1"/>
      <c r="N106" s="1">
        <v>3.57</v>
      </c>
      <c r="O106" s="1"/>
      <c r="P106" s="168">
        <v>7.0000000000000007E-5</v>
      </c>
      <c r="Q106" s="174"/>
      <c r="R106" s="174">
        <v>7.0000000000000007E-5</v>
      </c>
      <c r="S106" s="150">
        <f>ROUND(F106*(R106),3)</f>
        <v>8.9999999999999993E-3</v>
      </c>
      <c r="V106" s="175"/>
      <c r="Z106">
        <v>0</v>
      </c>
    </row>
    <row r="107" spans="1:26" ht="24.95" customHeight="1" x14ac:dyDescent="0.25">
      <c r="A107" s="172"/>
      <c r="B107" s="169" t="s">
        <v>234</v>
      </c>
      <c r="C107" s="173" t="s">
        <v>238</v>
      </c>
      <c r="D107" s="169" t="s">
        <v>239</v>
      </c>
      <c r="E107" s="169" t="s">
        <v>172</v>
      </c>
      <c r="F107" s="170">
        <v>0.9</v>
      </c>
      <c r="G107" s="177"/>
      <c r="H107" s="177"/>
      <c r="I107" s="177">
        <f>ROUND(F107*(G107+H107),2)</f>
        <v>0</v>
      </c>
      <c r="J107" s="169">
        <f>ROUND(F107*(N107),2)</f>
        <v>10.94</v>
      </c>
      <c r="K107" s="1">
        <f>ROUND(F107*(O107),2)</f>
        <v>0</v>
      </c>
      <c r="L107" s="1">
        <f>ROUND(F107*(G107),2)</f>
        <v>0</v>
      </c>
      <c r="M107" s="1"/>
      <c r="N107" s="1">
        <v>12.159840459823608</v>
      </c>
      <c r="O107" s="1"/>
      <c r="P107" s="161"/>
      <c r="Q107" s="174"/>
      <c r="R107" s="174"/>
      <c r="S107" s="150"/>
      <c r="V107" s="175"/>
      <c r="Z107">
        <v>0</v>
      </c>
    </row>
    <row r="108" spans="1:26" ht="24.95" customHeight="1" x14ac:dyDescent="0.25">
      <c r="A108" s="172"/>
      <c r="B108" s="169" t="s">
        <v>131</v>
      </c>
      <c r="C108" s="173" t="s">
        <v>240</v>
      </c>
      <c r="D108" s="169" t="s">
        <v>241</v>
      </c>
      <c r="E108" s="169" t="s">
        <v>127</v>
      </c>
      <c r="F108" s="170">
        <v>0.13300000000000001</v>
      </c>
      <c r="G108" s="171"/>
      <c r="H108" s="171"/>
      <c r="I108" s="171">
        <f>ROUND(F108*(G108+H108),2)</f>
        <v>0</v>
      </c>
      <c r="J108" s="169">
        <f>ROUND(F108*(N108),2)</f>
        <v>112.81</v>
      </c>
      <c r="K108" s="1">
        <f>ROUND(F108*(O108),2)</f>
        <v>0</v>
      </c>
      <c r="L108" s="1">
        <f>ROUND(F108*(G108),2)</f>
        <v>0</v>
      </c>
      <c r="M108" s="1"/>
      <c r="N108" s="1">
        <v>848.19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131</v>
      </c>
      <c r="C109" s="173" t="s">
        <v>242</v>
      </c>
      <c r="D109" s="169" t="s">
        <v>243</v>
      </c>
      <c r="E109" s="169" t="s">
        <v>244</v>
      </c>
      <c r="F109" s="170">
        <v>1</v>
      </c>
      <c r="G109" s="171"/>
      <c r="H109" s="171"/>
      <c r="I109" s="171">
        <f>ROUND(F109*(G109+H109),2)</f>
        <v>0</v>
      </c>
      <c r="J109" s="169">
        <f>ROUND(F109*(N109),2)</f>
        <v>253.33</v>
      </c>
      <c r="K109" s="1">
        <f>ROUND(F109*(O109),2)</f>
        <v>0</v>
      </c>
      <c r="L109" s="1">
        <f>ROUND(F109*(G109),2)</f>
        <v>0</v>
      </c>
      <c r="M109" s="1"/>
      <c r="N109" s="1">
        <v>253.33</v>
      </c>
      <c r="O109" s="1"/>
      <c r="P109" s="161"/>
      <c r="Q109" s="174"/>
      <c r="R109" s="174"/>
      <c r="S109" s="150"/>
      <c r="V109" s="175"/>
      <c r="Z109">
        <v>0</v>
      </c>
    </row>
    <row r="110" spans="1:26" ht="24.95" customHeight="1" x14ac:dyDescent="0.25">
      <c r="A110" s="172"/>
      <c r="B110" s="169" t="s">
        <v>131</v>
      </c>
      <c r="C110" s="173" t="s">
        <v>245</v>
      </c>
      <c r="D110" s="169" t="s">
        <v>246</v>
      </c>
      <c r="E110" s="169" t="s">
        <v>237</v>
      </c>
      <c r="F110" s="170">
        <v>126.43600000000001</v>
      </c>
      <c r="G110" s="171"/>
      <c r="H110" s="171"/>
      <c r="I110" s="171">
        <f>ROUND(F110*(G110+H110),2)</f>
        <v>0</v>
      </c>
      <c r="J110" s="169">
        <f>ROUND(F110*(N110),2)</f>
        <v>359.08</v>
      </c>
      <c r="K110" s="1">
        <f>ROUND(F110*(O110),2)</f>
        <v>0</v>
      </c>
      <c r="L110" s="1">
        <f>ROUND(F110*(G110),2)</f>
        <v>0</v>
      </c>
      <c r="M110" s="1"/>
      <c r="N110" s="1">
        <v>2.84</v>
      </c>
      <c r="O110" s="1"/>
      <c r="P110" s="161"/>
      <c r="Q110" s="174"/>
      <c r="R110" s="174"/>
      <c r="S110" s="150"/>
      <c r="V110" s="175"/>
      <c r="Z110">
        <v>0</v>
      </c>
    </row>
    <row r="111" spans="1:26" x14ac:dyDescent="0.25">
      <c r="A111" s="150"/>
      <c r="B111" s="150"/>
      <c r="C111" s="150"/>
      <c r="D111" s="150" t="s">
        <v>76</v>
      </c>
      <c r="E111" s="150"/>
      <c r="F111" s="168"/>
      <c r="G111" s="153"/>
      <c r="H111" s="153">
        <f>ROUND((SUM(M105:M110))/1,2)</f>
        <v>0</v>
      </c>
      <c r="I111" s="153">
        <f>ROUND((SUM(I105:I110))/1,2)</f>
        <v>0</v>
      </c>
      <c r="J111" s="150"/>
      <c r="K111" s="150"/>
      <c r="L111" s="150">
        <f>ROUND((SUM(L105:L110))/1,2)</f>
        <v>0</v>
      </c>
      <c r="M111" s="150">
        <f>ROUND((SUM(M105:M110))/1,2)</f>
        <v>0</v>
      </c>
      <c r="N111" s="150"/>
      <c r="O111" s="150"/>
      <c r="P111" s="176">
        <f>ROUND((SUM(P105:P110))/1,2)</f>
        <v>0</v>
      </c>
      <c r="Q111" s="147"/>
      <c r="R111" s="147"/>
      <c r="S111" s="176">
        <f>ROUND((SUM(S105:S110))/1,2)</f>
        <v>0.01</v>
      </c>
      <c r="T111" s="147"/>
      <c r="U111" s="147"/>
      <c r="V111" s="147"/>
      <c r="W111" s="147"/>
      <c r="X111" s="147"/>
      <c r="Y111" s="147"/>
      <c r="Z111" s="147"/>
    </row>
    <row r="112" spans="1:26" x14ac:dyDescent="0.25">
      <c r="A112" s="1"/>
      <c r="B112" s="1"/>
      <c r="C112" s="1"/>
      <c r="D112" s="1"/>
      <c r="E112" s="1"/>
      <c r="F112" s="161"/>
      <c r="G112" s="143"/>
      <c r="H112" s="143"/>
      <c r="I112" s="143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50"/>
      <c r="B113" s="150"/>
      <c r="C113" s="150"/>
      <c r="D113" s="150" t="s">
        <v>77</v>
      </c>
      <c r="E113" s="150"/>
      <c r="F113" s="168"/>
      <c r="G113" s="151"/>
      <c r="H113" s="151"/>
      <c r="I113" s="151"/>
      <c r="J113" s="150"/>
      <c r="K113" s="150"/>
      <c r="L113" s="150"/>
      <c r="M113" s="150"/>
      <c r="N113" s="150"/>
      <c r="O113" s="150"/>
      <c r="P113" s="150"/>
      <c r="Q113" s="147"/>
      <c r="R113" s="147"/>
      <c r="S113" s="150"/>
      <c r="T113" s="147"/>
      <c r="U113" s="147"/>
      <c r="V113" s="147"/>
      <c r="W113" s="147"/>
      <c r="X113" s="147"/>
      <c r="Y113" s="147"/>
      <c r="Z113" s="147"/>
    </row>
    <row r="114" spans="1:26" ht="35.1" customHeight="1" x14ac:dyDescent="0.25">
      <c r="A114" s="172"/>
      <c r="B114" s="169" t="s">
        <v>247</v>
      </c>
      <c r="C114" s="173" t="s">
        <v>248</v>
      </c>
      <c r="D114" s="169" t="s">
        <v>249</v>
      </c>
      <c r="E114" s="169" t="s">
        <v>113</v>
      </c>
      <c r="F114" s="170">
        <v>28</v>
      </c>
      <c r="G114" s="171"/>
      <c r="H114" s="171"/>
      <c r="I114" s="171">
        <f>ROUND(F114*(G114+H114),2)</f>
        <v>0</v>
      </c>
      <c r="J114" s="169">
        <f>ROUND(F114*(N114),2)</f>
        <v>855.12</v>
      </c>
      <c r="K114" s="1">
        <f>ROUND(F114*(O114),2)</f>
        <v>0</v>
      </c>
      <c r="L114" s="1">
        <f>ROUND(F114*(G114),2)</f>
        <v>0</v>
      </c>
      <c r="M114" s="1"/>
      <c r="N114" s="1">
        <v>30.54</v>
      </c>
      <c r="O114" s="1"/>
      <c r="P114" s="168">
        <v>3.9430000000000007E-2</v>
      </c>
      <c r="Q114" s="174"/>
      <c r="R114" s="174">
        <v>3.9430000000000007E-2</v>
      </c>
      <c r="S114" s="150">
        <f>ROUND(F114*(R114),3)</f>
        <v>1.1040000000000001</v>
      </c>
      <c r="V114" s="175"/>
      <c r="Z114">
        <v>0</v>
      </c>
    </row>
    <row r="115" spans="1:26" ht="24.95" customHeight="1" x14ac:dyDescent="0.25">
      <c r="A115" s="172"/>
      <c r="B115" s="169" t="s">
        <v>247</v>
      </c>
      <c r="C115" s="173" t="s">
        <v>250</v>
      </c>
      <c r="D115" s="169" t="s">
        <v>251</v>
      </c>
      <c r="E115" s="169" t="s">
        <v>172</v>
      </c>
      <c r="F115" s="170">
        <v>2</v>
      </c>
      <c r="G115" s="177"/>
      <c r="H115" s="177"/>
      <c r="I115" s="177">
        <f>ROUND(F115*(G115+H115),2)</f>
        <v>0</v>
      </c>
      <c r="J115" s="169">
        <f>ROUND(F115*(N115),2)</f>
        <v>35.549999999999997</v>
      </c>
      <c r="K115" s="1">
        <f>ROUND(F115*(O115),2)</f>
        <v>0</v>
      </c>
      <c r="L115" s="1">
        <f>ROUND(F115*(G115),2)</f>
        <v>0</v>
      </c>
      <c r="M115" s="1"/>
      <c r="N115" s="1">
        <v>17.774460672140123</v>
      </c>
      <c r="O115" s="1"/>
      <c r="P115" s="161"/>
      <c r="Q115" s="174"/>
      <c r="R115" s="174"/>
      <c r="S115" s="150"/>
      <c r="V115" s="175"/>
      <c r="Z115">
        <v>0</v>
      </c>
    </row>
    <row r="116" spans="1:26" ht="24.95" customHeight="1" x14ac:dyDescent="0.25">
      <c r="A116" s="172"/>
      <c r="B116" s="169" t="s">
        <v>131</v>
      </c>
      <c r="C116" s="173" t="s">
        <v>252</v>
      </c>
      <c r="D116" s="169" t="s">
        <v>253</v>
      </c>
      <c r="E116" s="169" t="s">
        <v>113</v>
      </c>
      <c r="F116" s="170">
        <v>29.4</v>
      </c>
      <c r="G116" s="171"/>
      <c r="H116" s="171"/>
      <c r="I116" s="171">
        <f>ROUND(F116*(G116+H116),2)</f>
        <v>0</v>
      </c>
      <c r="J116" s="169">
        <f>ROUND(F116*(N116),2)</f>
        <v>863.48</v>
      </c>
      <c r="K116" s="1">
        <f>ROUND(F116*(O116),2)</f>
        <v>0</v>
      </c>
      <c r="L116" s="1">
        <f>ROUND(F116*(G116),2)</f>
        <v>0</v>
      </c>
      <c r="M116" s="1"/>
      <c r="N116" s="1">
        <v>29.37</v>
      </c>
      <c r="O116" s="1"/>
      <c r="P116" s="161"/>
      <c r="Q116" s="174"/>
      <c r="R116" s="174"/>
      <c r="S116" s="150"/>
      <c r="V116" s="175"/>
      <c r="Z116">
        <v>0</v>
      </c>
    </row>
    <row r="117" spans="1:26" x14ac:dyDescent="0.25">
      <c r="A117" s="150"/>
      <c r="B117" s="150"/>
      <c r="C117" s="150"/>
      <c r="D117" s="150" t="s">
        <v>77</v>
      </c>
      <c r="E117" s="150"/>
      <c r="F117" s="168"/>
      <c r="G117" s="153"/>
      <c r="H117" s="153">
        <f>ROUND((SUM(M113:M116))/1,2)</f>
        <v>0</v>
      </c>
      <c r="I117" s="153">
        <f>ROUND((SUM(I113:I116))/1,2)</f>
        <v>0</v>
      </c>
      <c r="J117" s="150"/>
      <c r="K117" s="150"/>
      <c r="L117" s="150">
        <f>ROUND((SUM(L113:L116))/1,2)</f>
        <v>0</v>
      </c>
      <c r="M117" s="150">
        <f>ROUND((SUM(M113:M116))/1,2)</f>
        <v>0</v>
      </c>
      <c r="N117" s="150"/>
      <c r="O117" s="150"/>
      <c r="P117" s="176">
        <f>ROUND((SUM(P113:P116))/1,2)</f>
        <v>0.04</v>
      </c>
      <c r="Q117" s="147"/>
      <c r="R117" s="147"/>
      <c r="S117" s="176">
        <f>ROUND((SUM(S113:S116))/1,2)</f>
        <v>1.1000000000000001</v>
      </c>
      <c r="T117" s="147"/>
      <c r="U117" s="147"/>
      <c r="V117" s="147"/>
      <c r="W117" s="147"/>
      <c r="X117" s="147"/>
      <c r="Y117" s="147"/>
      <c r="Z117" s="147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S118" s="1"/>
    </row>
    <row r="119" spans="1:26" x14ac:dyDescent="0.25">
      <c r="A119" s="150"/>
      <c r="B119" s="150"/>
      <c r="C119" s="150"/>
      <c r="D119" s="150" t="s">
        <v>78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47"/>
      <c r="R119" s="147"/>
      <c r="S119" s="150"/>
      <c r="T119" s="147"/>
      <c r="U119" s="147"/>
      <c r="V119" s="147"/>
      <c r="W119" s="147"/>
      <c r="X119" s="147"/>
      <c r="Y119" s="147"/>
      <c r="Z119" s="147"/>
    </row>
    <row r="120" spans="1:26" ht="24.95" customHeight="1" x14ac:dyDescent="0.25">
      <c r="A120" s="172"/>
      <c r="B120" s="169" t="s">
        <v>254</v>
      </c>
      <c r="C120" s="173" t="s">
        <v>255</v>
      </c>
      <c r="D120" s="169" t="s">
        <v>256</v>
      </c>
      <c r="E120" s="169" t="s">
        <v>113</v>
      </c>
      <c r="F120" s="170">
        <v>8.218</v>
      </c>
      <c r="G120" s="171"/>
      <c r="H120" s="169"/>
      <c r="I120" s="171">
        <f t="shared" ref="I120:I125" si="17">ROUND(F120*(G120+H120),2)</f>
        <v>0</v>
      </c>
      <c r="J120" s="169">
        <f t="shared" ref="J120:J125" si="18">ROUND(F120*(N120),2)</f>
        <v>60.16</v>
      </c>
      <c r="K120" s="1">
        <f t="shared" ref="K120:K125" si="19">ROUND(F120*(O120),2)</f>
        <v>0</v>
      </c>
      <c r="L120" s="1">
        <f t="shared" ref="L120:L125" si="20">ROUND(F120*(G120),2)</f>
        <v>0</v>
      </c>
      <c r="M120" s="1"/>
      <c r="N120" s="1">
        <v>7.32</v>
      </c>
      <c r="O120" s="1"/>
      <c r="P120" s="168">
        <v>1.5999999999999999E-4</v>
      </c>
      <c r="Q120" s="174"/>
      <c r="R120" s="174">
        <v>1.5999999999999999E-4</v>
      </c>
      <c r="S120" s="150">
        <f>ROUND(F120*(R120),3)</f>
        <v>1E-3</v>
      </c>
      <c r="V120" s="175"/>
      <c r="Z120">
        <v>0</v>
      </c>
    </row>
    <row r="121" spans="1:26" ht="24.95" customHeight="1" x14ac:dyDescent="0.25">
      <c r="A121" s="172"/>
      <c r="B121" s="169" t="s">
        <v>254</v>
      </c>
      <c r="C121" s="173" t="s">
        <v>257</v>
      </c>
      <c r="D121" s="169" t="s">
        <v>258</v>
      </c>
      <c r="E121" s="169" t="s">
        <v>113</v>
      </c>
      <c r="F121" s="170">
        <v>8.218</v>
      </c>
      <c r="G121" s="171"/>
      <c r="H121" s="169"/>
      <c r="I121" s="171">
        <f t="shared" si="17"/>
        <v>0</v>
      </c>
      <c r="J121" s="169">
        <f t="shared" si="18"/>
        <v>27.78</v>
      </c>
      <c r="K121" s="1">
        <f t="shared" si="19"/>
        <v>0</v>
      </c>
      <c r="L121" s="1">
        <f t="shared" si="20"/>
        <v>0</v>
      </c>
      <c r="M121" s="1"/>
      <c r="N121" s="1">
        <v>3.38</v>
      </c>
      <c r="O121" s="1"/>
      <c r="P121" s="168">
        <v>7.9999999999999993E-5</v>
      </c>
      <c r="Q121" s="174"/>
      <c r="R121" s="174">
        <v>7.9999999999999993E-5</v>
      </c>
      <c r="S121" s="150">
        <f>ROUND(F121*(R121),3)</f>
        <v>1E-3</v>
      </c>
      <c r="V121" s="175"/>
      <c r="Z121">
        <v>0</v>
      </c>
    </row>
    <row r="122" spans="1:26" ht="24.95" customHeight="1" x14ac:dyDescent="0.25">
      <c r="A122" s="172"/>
      <c r="B122" s="169" t="s">
        <v>254</v>
      </c>
      <c r="C122" s="173" t="s">
        <v>259</v>
      </c>
      <c r="D122" s="169" t="s">
        <v>260</v>
      </c>
      <c r="E122" s="169" t="s">
        <v>113</v>
      </c>
      <c r="F122" s="170">
        <v>136.99</v>
      </c>
      <c r="G122" s="171"/>
      <c r="H122" s="169"/>
      <c r="I122" s="171">
        <f t="shared" si="17"/>
        <v>0</v>
      </c>
      <c r="J122" s="169">
        <f t="shared" si="18"/>
        <v>160.28</v>
      </c>
      <c r="K122" s="1">
        <f t="shared" si="19"/>
        <v>0</v>
      </c>
      <c r="L122" s="1">
        <f t="shared" si="20"/>
        <v>0</v>
      </c>
      <c r="M122" s="1"/>
      <c r="N122" s="1">
        <v>1.17</v>
      </c>
      <c r="O122" s="1"/>
      <c r="P122" s="168">
        <v>1.1E-4</v>
      </c>
      <c r="Q122" s="174"/>
      <c r="R122" s="174">
        <v>1.1E-4</v>
      </c>
      <c r="S122" s="150">
        <f>ROUND(F122*(R122),3)</f>
        <v>1.4999999999999999E-2</v>
      </c>
      <c r="V122" s="175"/>
      <c r="Z122">
        <v>0</v>
      </c>
    </row>
    <row r="123" spans="1:26" ht="24.95" customHeight="1" x14ac:dyDescent="0.25">
      <c r="A123" s="172"/>
      <c r="B123" s="169" t="s">
        <v>254</v>
      </c>
      <c r="C123" s="173" t="s">
        <v>261</v>
      </c>
      <c r="D123" s="169" t="s">
        <v>262</v>
      </c>
      <c r="E123" s="169" t="s">
        <v>113</v>
      </c>
      <c r="F123" s="170">
        <v>136.99</v>
      </c>
      <c r="G123" s="171"/>
      <c r="H123" s="169"/>
      <c r="I123" s="171">
        <f t="shared" si="17"/>
        <v>0</v>
      </c>
      <c r="J123" s="169">
        <f t="shared" si="18"/>
        <v>160.28</v>
      </c>
      <c r="K123" s="1">
        <f t="shared" si="19"/>
        <v>0</v>
      </c>
      <c r="L123" s="1">
        <f t="shared" si="20"/>
        <v>0</v>
      </c>
      <c r="M123" s="1"/>
      <c r="N123" s="1">
        <v>1.17</v>
      </c>
      <c r="O123" s="1"/>
      <c r="P123" s="168">
        <v>1.1E-4</v>
      </c>
      <c r="Q123" s="174"/>
      <c r="R123" s="174">
        <v>1.1E-4</v>
      </c>
      <c r="S123" s="150">
        <f>ROUND(F123*(R123),3)</f>
        <v>1.4999999999999999E-2</v>
      </c>
      <c r="V123" s="175"/>
      <c r="Z123">
        <v>0</v>
      </c>
    </row>
    <row r="124" spans="1:26" ht="24.95" customHeight="1" x14ac:dyDescent="0.25">
      <c r="A124" s="172"/>
      <c r="B124" s="169" t="s">
        <v>131</v>
      </c>
      <c r="C124" s="173" t="s">
        <v>263</v>
      </c>
      <c r="D124" s="169" t="s">
        <v>264</v>
      </c>
      <c r="E124" s="169" t="s">
        <v>113</v>
      </c>
      <c r="F124" s="170">
        <v>7.9560000000000004</v>
      </c>
      <c r="G124" s="171"/>
      <c r="H124" s="169"/>
      <c r="I124" s="171">
        <f t="shared" si="17"/>
        <v>0</v>
      </c>
      <c r="J124" s="169">
        <f t="shared" si="18"/>
        <v>362.24</v>
      </c>
      <c r="K124" s="1">
        <f t="shared" si="19"/>
        <v>0</v>
      </c>
      <c r="L124" s="1">
        <f t="shared" si="20"/>
        <v>0</v>
      </c>
      <c r="M124" s="1"/>
      <c r="N124" s="1">
        <v>45.53</v>
      </c>
      <c r="O124" s="1"/>
      <c r="P124" s="161"/>
      <c r="Q124" s="174"/>
      <c r="R124" s="174"/>
      <c r="S124" s="150"/>
      <c r="V124" s="175"/>
      <c r="Z124">
        <v>0</v>
      </c>
    </row>
    <row r="125" spans="1:26" ht="35.1" customHeight="1" x14ac:dyDescent="0.25">
      <c r="A125" s="172"/>
      <c r="B125" s="169" t="s">
        <v>131</v>
      </c>
      <c r="C125" s="173" t="s">
        <v>265</v>
      </c>
      <c r="D125" s="169" t="s">
        <v>266</v>
      </c>
      <c r="E125" s="169" t="s">
        <v>113</v>
      </c>
      <c r="F125" s="170">
        <v>144.946</v>
      </c>
      <c r="G125" s="171"/>
      <c r="H125" s="169"/>
      <c r="I125" s="171">
        <f t="shared" si="17"/>
        <v>0</v>
      </c>
      <c r="J125" s="169">
        <f t="shared" si="18"/>
        <v>458.03</v>
      </c>
      <c r="K125" s="1">
        <f t="shared" si="19"/>
        <v>0</v>
      </c>
      <c r="L125" s="1">
        <f t="shared" si="20"/>
        <v>0</v>
      </c>
      <c r="M125" s="1"/>
      <c r="N125" s="1">
        <v>3.16</v>
      </c>
      <c r="O125" s="1"/>
      <c r="P125" s="161"/>
      <c r="Q125" s="174"/>
      <c r="R125" s="174"/>
      <c r="S125" s="150"/>
      <c r="V125" s="175"/>
      <c r="Z125">
        <v>0</v>
      </c>
    </row>
    <row r="126" spans="1:26" x14ac:dyDescent="0.25">
      <c r="A126" s="150"/>
      <c r="B126" s="150"/>
      <c r="C126" s="150"/>
      <c r="D126" s="150" t="s">
        <v>78</v>
      </c>
      <c r="E126" s="150"/>
      <c r="F126" s="150"/>
      <c r="G126" s="153"/>
      <c r="H126" s="153">
        <f>ROUND((SUM(M119:M125))/1,2)</f>
        <v>0</v>
      </c>
      <c r="I126" s="153">
        <f>ROUND((SUM(I119:I125))/1,2)</f>
        <v>0</v>
      </c>
      <c r="J126" s="150"/>
      <c r="K126" s="150"/>
      <c r="L126" s="150">
        <f>ROUND((SUM(L119:L125))/1,2)</f>
        <v>0</v>
      </c>
      <c r="M126" s="150">
        <f>ROUND((SUM(M119:M125))/1,2)</f>
        <v>0</v>
      </c>
      <c r="N126" s="150"/>
      <c r="O126" s="150"/>
      <c r="P126" s="176">
        <f>ROUND((SUM(P119:P125))/1,2)</f>
        <v>0</v>
      </c>
      <c r="Q126" s="147"/>
      <c r="R126" s="147"/>
      <c r="S126" s="176">
        <f>ROUND((SUM(S119:S125))/1,2)</f>
        <v>0.03</v>
      </c>
      <c r="T126" s="147"/>
      <c r="U126" s="147"/>
      <c r="V126" s="147"/>
      <c r="W126" s="147"/>
      <c r="X126" s="147"/>
      <c r="Y126" s="147"/>
      <c r="Z126" s="147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S127" s="1"/>
    </row>
    <row r="128" spans="1:26" x14ac:dyDescent="0.25">
      <c r="A128" s="150"/>
      <c r="B128" s="150"/>
      <c r="C128" s="150"/>
      <c r="D128" s="2" t="s">
        <v>71</v>
      </c>
      <c r="E128" s="150"/>
      <c r="F128" s="150"/>
      <c r="G128" s="153"/>
      <c r="H128" s="153">
        <f>ROUND((SUM(M57:M127))/2,2)</f>
        <v>0</v>
      </c>
      <c r="I128" s="153">
        <f>ROUND((SUM(I57:I127))/2,2)</f>
        <v>0</v>
      </c>
      <c r="J128" s="151"/>
      <c r="K128" s="150"/>
      <c r="L128" s="151">
        <f>ROUND((SUM(L57:L127))/2,2)</f>
        <v>0</v>
      </c>
      <c r="M128" s="151">
        <f>ROUND((SUM(M57:M127))/2,2)</f>
        <v>0</v>
      </c>
      <c r="N128" s="150"/>
      <c r="O128" s="150"/>
      <c r="P128" s="176">
        <f>ROUND((SUM(P57:P127))/2,2)</f>
        <v>7.0000000000000007E-2</v>
      </c>
      <c r="S128" s="176">
        <f>ROUND((SUM(S57:S127))/2,2)</f>
        <v>1.25</v>
      </c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S129" s="1"/>
    </row>
    <row r="130" spans="1:26" x14ac:dyDescent="0.25">
      <c r="A130" s="150"/>
      <c r="B130" s="150"/>
      <c r="C130" s="150"/>
      <c r="D130" s="2" t="s">
        <v>79</v>
      </c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47"/>
      <c r="R130" s="147"/>
      <c r="S130" s="150"/>
      <c r="T130" s="147"/>
      <c r="U130" s="147"/>
      <c r="V130" s="147"/>
      <c r="W130" s="147"/>
      <c r="X130" s="147"/>
      <c r="Y130" s="147"/>
      <c r="Z130" s="147"/>
    </row>
    <row r="131" spans="1:26" x14ac:dyDescent="0.25">
      <c r="A131" s="150"/>
      <c r="B131" s="150"/>
      <c r="C131" s="150"/>
      <c r="D131" s="150" t="s">
        <v>80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47"/>
      <c r="R131" s="147"/>
      <c r="S131" s="150"/>
      <c r="T131" s="147"/>
      <c r="U131" s="147"/>
      <c r="V131" s="147"/>
      <c r="W131" s="147"/>
      <c r="X131" s="147"/>
      <c r="Y131" s="147"/>
      <c r="Z131" s="147"/>
    </row>
    <row r="132" spans="1:26" ht="24.95" customHeight="1" x14ac:dyDescent="0.25">
      <c r="A132" s="172"/>
      <c r="B132" s="169" t="s">
        <v>131</v>
      </c>
      <c r="C132" s="173" t="s">
        <v>267</v>
      </c>
      <c r="D132" s="169" t="s">
        <v>268</v>
      </c>
      <c r="E132" s="169" t="s">
        <v>145</v>
      </c>
      <c r="F132" s="170">
        <v>1</v>
      </c>
      <c r="G132" s="171"/>
      <c r="H132" s="169"/>
      <c r="I132" s="171">
        <f>ROUND(F132*(G132+H132),2)</f>
        <v>0</v>
      </c>
      <c r="J132" s="169">
        <f>ROUND(F132*(N132),2)</f>
        <v>87.89</v>
      </c>
      <c r="K132" s="1">
        <f>ROUND(F132*(O132),2)</f>
        <v>0</v>
      </c>
      <c r="L132" s="1">
        <f>ROUND(F132*(G132),2)</f>
        <v>0</v>
      </c>
      <c r="M132" s="1"/>
      <c r="N132" s="1">
        <v>87.89</v>
      </c>
      <c r="O132" s="1"/>
      <c r="P132" s="161"/>
      <c r="Q132" s="174"/>
      <c r="R132" s="174"/>
      <c r="S132" s="150"/>
      <c r="V132" s="175"/>
      <c r="Z132">
        <v>0</v>
      </c>
    </row>
    <row r="133" spans="1:26" ht="24.95" customHeight="1" x14ac:dyDescent="0.25">
      <c r="A133" s="172"/>
      <c r="B133" s="169" t="s">
        <v>131</v>
      </c>
      <c r="C133" s="173" t="s">
        <v>269</v>
      </c>
      <c r="D133" s="169" t="s">
        <v>270</v>
      </c>
      <c r="E133" s="169" t="s">
        <v>145</v>
      </c>
      <c r="F133" s="170">
        <v>1</v>
      </c>
      <c r="G133" s="171"/>
      <c r="H133" s="169"/>
      <c r="I133" s="171">
        <f>ROUND(F133*(G133+H133),2)</f>
        <v>0</v>
      </c>
      <c r="J133" s="169">
        <f>ROUND(F133*(N133),2)</f>
        <v>1985.28</v>
      </c>
      <c r="K133" s="1">
        <f>ROUND(F133*(O133),2)</f>
        <v>0</v>
      </c>
      <c r="L133" s="1">
        <f>ROUND(F133*(G133),2)</f>
        <v>0</v>
      </c>
      <c r="M133" s="1"/>
      <c r="N133" s="1">
        <v>1985.28</v>
      </c>
      <c r="O133" s="1"/>
      <c r="P133" s="161"/>
      <c r="Q133" s="174"/>
      <c r="R133" s="174"/>
      <c r="S133" s="150"/>
      <c r="V133" s="175"/>
      <c r="Z133">
        <v>0</v>
      </c>
    </row>
    <row r="134" spans="1:26" x14ac:dyDescent="0.25">
      <c r="A134" s="150"/>
      <c r="B134" s="150"/>
      <c r="C134" s="150"/>
      <c r="D134" s="150" t="s">
        <v>80</v>
      </c>
      <c r="E134" s="150"/>
      <c r="F134" s="150"/>
      <c r="G134" s="153"/>
      <c r="H134" s="153"/>
      <c r="I134" s="153">
        <f>ROUND((SUM(I131:I133))/1,2)</f>
        <v>0</v>
      </c>
      <c r="J134" s="150"/>
      <c r="K134" s="150"/>
      <c r="L134" s="150">
        <f>ROUND((SUM(L131:L133))/1,2)</f>
        <v>0</v>
      </c>
      <c r="M134" s="150">
        <f>ROUND((SUM(M131:M133))/1,2)</f>
        <v>0</v>
      </c>
      <c r="N134" s="150"/>
      <c r="O134" s="150"/>
      <c r="P134" s="176"/>
      <c r="S134" s="168">
        <f>ROUND((SUM(S131:S133))/1,2)</f>
        <v>0</v>
      </c>
      <c r="V134">
        <f>ROUND((SUM(V131:V133))/1,2)</f>
        <v>0</v>
      </c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S135" s="1"/>
    </row>
    <row r="136" spans="1:26" x14ac:dyDescent="0.25">
      <c r="A136" s="150"/>
      <c r="B136" s="150"/>
      <c r="C136" s="150"/>
      <c r="D136" s="2" t="s">
        <v>79</v>
      </c>
      <c r="E136" s="150"/>
      <c r="F136" s="150"/>
      <c r="G136" s="153"/>
      <c r="H136" s="153">
        <f>ROUND((SUM(M130:M135))/2,2)</f>
        <v>0</v>
      </c>
      <c r="I136" s="153">
        <f>ROUND((SUM(I130:I135))/2,2)</f>
        <v>0</v>
      </c>
      <c r="J136" s="150"/>
      <c r="K136" s="150"/>
      <c r="L136" s="150">
        <f>ROUND((SUM(L130:L135))/2,2)</f>
        <v>0</v>
      </c>
      <c r="M136" s="150">
        <f>ROUND((SUM(M130:M135))/2,2)</f>
        <v>0</v>
      </c>
      <c r="N136" s="150"/>
      <c r="O136" s="150"/>
      <c r="P136" s="176"/>
      <c r="S136" s="176">
        <f>ROUND((SUM(S130:S135))/2,2)</f>
        <v>0</v>
      </c>
      <c r="V136">
        <f>ROUND((SUM(V130:V135))/2,2)</f>
        <v>0</v>
      </c>
    </row>
    <row r="137" spans="1:26" x14ac:dyDescent="0.25">
      <c r="A137" s="178"/>
      <c r="B137" s="178"/>
      <c r="C137" s="178"/>
      <c r="D137" s="178" t="s">
        <v>81</v>
      </c>
      <c r="E137" s="178"/>
      <c r="F137" s="178"/>
      <c r="G137" s="179"/>
      <c r="H137" s="179">
        <f>ROUND((SUM(M9:M136))/3,2)</f>
        <v>0</v>
      </c>
      <c r="I137" s="179">
        <f>ROUND((SUM(I9:I136))/3,2)</f>
        <v>0</v>
      </c>
      <c r="J137" s="178"/>
      <c r="K137" s="178">
        <f>ROUND((SUM(K9:K136))/3,2)</f>
        <v>0</v>
      </c>
      <c r="L137" s="178">
        <f>ROUND((SUM(L9:L136))/3,2)</f>
        <v>0</v>
      </c>
      <c r="M137" s="178">
        <f>ROUND((SUM(M9:M136))/3,2)</f>
        <v>0</v>
      </c>
      <c r="N137" s="178"/>
      <c r="O137" s="178"/>
      <c r="P137" s="180"/>
      <c r="Q137" s="181"/>
      <c r="R137" s="181"/>
      <c r="S137" s="194">
        <f>ROUND((SUM(S9:S136))/3,2)</f>
        <v>20.39</v>
      </c>
      <c r="T137" s="181"/>
      <c r="U137" s="181"/>
      <c r="V137" s="181">
        <f>ROUND((SUM(V9:V136))/3,2)</f>
        <v>0</v>
      </c>
      <c r="Z137">
        <f>(SUM(Z9:Z136))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Prestavba autobusovej zástavky Štefanovce / Hlavný objekt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14574</vt:lpstr>
      <vt:lpstr>Rekap 14574</vt:lpstr>
      <vt:lpstr>SO 14574</vt:lpstr>
      <vt:lpstr>'Rekap 14574'!Názvy_tlače</vt:lpstr>
      <vt:lpstr>'SO 14574'!Názvy_tlače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2020-01-29T07:35:45Z</dcterms:created>
  <dcterms:modified xsi:type="dcterms:W3CDTF">2020-01-29T07:44:01Z</dcterms:modified>
</cp:coreProperties>
</file>